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mh-w.bb.helicon.nl\datamh\Personel\hso\desktop\"/>
    </mc:Choice>
  </mc:AlternateContent>
  <bookViews>
    <workbookView xWindow="0" yWindow="0" windowWidth="14370" windowHeight="9660" firstSheet="2" activeTab="3"/>
  </bookViews>
  <sheets>
    <sheet name="schrijfloon" sheetId="13" r:id="rId1"/>
    <sheet name="bepaling loon cao groen" sheetId="7" r:id="rId2"/>
    <sheet name="Normen" sheetId="8" r:id="rId3"/>
    <sheet name="calculatie machine tarief" sheetId="12" r:id="rId4"/>
    <sheet name="berekening eenheidsprijs" sheetId="17" r:id="rId5"/>
    <sheet name="calculatie plantprijs" sheetId="3" r:id="rId6"/>
    <sheet name="calculatie materiaalprijs" sheetId="4" r:id="rId7"/>
    <sheet name="Organisatie" sheetId="16" r:id="rId8"/>
    <sheet name="Hyperlinks" sheetId="14" r:id="rId9"/>
    <sheet name="info" sheetId="6" r:id="rId10"/>
  </sheets>
  <calcPr calcId="152511"/>
</workbook>
</file>

<file path=xl/calcChain.xml><?xml version="1.0" encoding="utf-8"?>
<calcChain xmlns="http://schemas.openxmlformats.org/spreadsheetml/2006/main">
  <c r="L11" i="12" l="1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10" i="8"/>
  <c r="J11" i="8"/>
  <c r="L11" i="8" s="1"/>
  <c r="L103" i="17"/>
  <c r="H103" i="17"/>
  <c r="G103" i="17"/>
  <c r="L102" i="17"/>
  <c r="H102" i="17"/>
  <c r="G102" i="17"/>
  <c r="L101" i="17"/>
  <c r="H101" i="17"/>
  <c r="G101" i="17"/>
  <c r="L100" i="17"/>
  <c r="H100" i="17"/>
  <c r="G100" i="17"/>
  <c r="L99" i="17"/>
  <c r="H99" i="17"/>
  <c r="G99" i="17"/>
  <c r="L98" i="17"/>
  <c r="H98" i="17"/>
  <c r="G98" i="17"/>
  <c r="L97" i="17"/>
  <c r="H97" i="17"/>
  <c r="G97" i="17"/>
  <c r="L96" i="17"/>
  <c r="L104" i="17" s="1"/>
  <c r="H96" i="17"/>
  <c r="H104" i="17" s="1"/>
  <c r="D94" i="17" s="1"/>
  <c r="G96" i="17"/>
  <c r="L95" i="17"/>
  <c r="K95" i="17"/>
  <c r="H95" i="17"/>
  <c r="F95" i="17"/>
  <c r="G94" i="17"/>
  <c r="L87" i="17"/>
  <c r="H87" i="17"/>
  <c r="G87" i="17"/>
  <c r="L86" i="17"/>
  <c r="H86" i="17"/>
  <c r="G86" i="17"/>
  <c r="L85" i="17"/>
  <c r="H85" i="17"/>
  <c r="G85" i="17"/>
  <c r="L84" i="17"/>
  <c r="H84" i="17"/>
  <c r="G84" i="17"/>
  <c r="L83" i="17"/>
  <c r="H83" i="17"/>
  <c r="G83" i="17"/>
  <c r="L82" i="17"/>
  <c r="H82" i="17"/>
  <c r="G82" i="17"/>
  <c r="L81" i="17"/>
  <c r="H81" i="17"/>
  <c r="G81" i="17"/>
  <c r="L80" i="17"/>
  <c r="L88" i="17" s="1"/>
  <c r="H80" i="17"/>
  <c r="H88" i="17" s="1"/>
  <c r="D78" i="17" s="1"/>
  <c r="G80" i="17"/>
  <c r="L79" i="17"/>
  <c r="K79" i="17"/>
  <c r="H79" i="17"/>
  <c r="F79" i="17"/>
  <c r="G78" i="17"/>
  <c r="L71" i="17"/>
  <c r="H71" i="17"/>
  <c r="G71" i="17"/>
  <c r="L70" i="17"/>
  <c r="H70" i="17"/>
  <c r="G70" i="17"/>
  <c r="L69" i="17"/>
  <c r="H69" i="17"/>
  <c r="G69" i="17"/>
  <c r="L68" i="17"/>
  <c r="H68" i="17"/>
  <c r="G68" i="17"/>
  <c r="L67" i="17"/>
  <c r="H67" i="17"/>
  <c r="G67" i="17"/>
  <c r="L66" i="17"/>
  <c r="H66" i="17"/>
  <c r="G66" i="17"/>
  <c r="L65" i="17"/>
  <c r="H65" i="17"/>
  <c r="G65" i="17"/>
  <c r="L64" i="17"/>
  <c r="L72" i="17" s="1"/>
  <c r="H64" i="17"/>
  <c r="H72" i="17" s="1"/>
  <c r="D62" i="17" s="1"/>
  <c r="G64" i="17"/>
  <c r="L63" i="17"/>
  <c r="K63" i="17"/>
  <c r="H63" i="17"/>
  <c r="F63" i="17"/>
  <c r="G62" i="17"/>
  <c r="L55" i="17"/>
  <c r="H55" i="17"/>
  <c r="G55" i="17"/>
  <c r="L54" i="17"/>
  <c r="H54" i="17"/>
  <c r="G54" i="17"/>
  <c r="L53" i="17"/>
  <c r="H53" i="17"/>
  <c r="G53" i="17"/>
  <c r="L52" i="17"/>
  <c r="H52" i="17"/>
  <c r="G52" i="17"/>
  <c r="L51" i="17"/>
  <c r="H51" i="17"/>
  <c r="G51" i="17"/>
  <c r="L50" i="17"/>
  <c r="H50" i="17"/>
  <c r="G50" i="17"/>
  <c r="L49" i="17"/>
  <c r="H49" i="17"/>
  <c r="G49" i="17"/>
  <c r="L48" i="17"/>
  <c r="L56" i="17" s="1"/>
  <c r="H48" i="17"/>
  <c r="H56" i="17" s="1"/>
  <c r="D46" i="17" s="1"/>
  <c r="G48" i="17"/>
  <c r="L47" i="17"/>
  <c r="K47" i="17"/>
  <c r="H47" i="17"/>
  <c r="F47" i="17"/>
  <c r="G46" i="17"/>
  <c r="L39" i="17"/>
  <c r="H39" i="17"/>
  <c r="G39" i="17"/>
  <c r="L38" i="17"/>
  <c r="H38" i="17"/>
  <c r="G38" i="17"/>
  <c r="L37" i="17"/>
  <c r="H37" i="17"/>
  <c r="G37" i="17"/>
  <c r="L36" i="17"/>
  <c r="H36" i="17"/>
  <c r="G36" i="17"/>
  <c r="L35" i="17"/>
  <c r="H35" i="17"/>
  <c r="G35" i="17"/>
  <c r="L34" i="17"/>
  <c r="H34" i="17"/>
  <c r="G34" i="17"/>
  <c r="L33" i="17"/>
  <c r="H33" i="17"/>
  <c r="G33" i="17"/>
  <c r="L32" i="17"/>
  <c r="L40" i="17" s="1"/>
  <c r="H32" i="17"/>
  <c r="H40" i="17" s="1"/>
  <c r="D30" i="17" s="1"/>
  <c r="G32" i="17"/>
  <c r="L31" i="17"/>
  <c r="K31" i="17"/>
  <c r="H31" i="17"/>
  <c r="F31" i="17"/>
  <c r="G30" i="17"/>
  <c r="H16" i="17"/>
  <c r="H17" i="17"/>
  <c r="H18" i="17"/>
  <c r="H19" i="17"/>
  <c r="H20" i="17"/>
  <c r="H21" i="17"/>
  <c r="H22" i="17"/>
  <c r="H23" i="17"/>
  <c r="L17" i="17"/>
  <c r="L18" i="17"/>
  <c r="L19" i="17"/>
  <c r="L20" i="17"/>
  <c r="L21" i="17"/>
  <c r="L22" i="17"/>
  <c r="L23" i="17"/>
  <c r="L16" i="17"/>
  <c r="L24" i="17" s="1"/>
  <c r="G21" i="17"/>
  <c r="G22" i="17"/>
  <c r="G23" i="17"/>
  <c r="G16" i="17"/>
  <c r="G17" i="17"/>
  <c r="G18" i="17"/>
  <c r="G19" i="17"/>
  <c r="G20" i="17"/>
  <c r="L15" i="17"/>
  <c r="K15" i="17"/>
  <c r="H15" i="17"/>
  <c r="F15" i="17"/>
  <c r="G14" i="17"/>
  <c r="F5" i="17"/>
  <c r="F4" i="17"/>
  <c r="H24" i="17" l="1"/>
  <c r="D14" i="17"/>
  <c r="N13" i="16"/>
  <c r="N25" i="16"/>
  <c r="G24" i="16"/>
  <c r="G13" i="16" s="1"/>
  <c r="G9" i="16" s="1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12" i="8"/>
  <c r="L12" i="8" s="1"/>
  <c r="J13" i="8"/>
  <c r="L13" i="8" s="1"/>
  <c r="J14" i="8"/>
  <c r="L14" i="8" s="1"/>
  <c r="J15" i="8"/>
  <c r="L15" i="8" s="1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10" i="8"/>
  <c r="L10" i="8" s="1"/>
  <c r="M8" i="13"/>
  <c r="M13" i="13"/>
  <c r="G11" i="4"/>
  <c r="G19" i="4" s="1"/>
  <c r="G23" i="4" s="1"/>
  <c r="F11" i="3"/>
  <c r="F15" i="3" s="1"/>
  <c r="K8" i="3"/>
  <c r="L13" i="12"/>
  <c r="L17" i="12" s="1"/>
  <c r="L21" i="12" s="1"/>
  <c r="L23" i="12" s="1"/>
  <c r="L25" i="12" s="1"/>
  <c r="L34" i="12"/>
  <c r="L36" i="12"/>
  <c r="L40" i="12" l="1"/>
  <c r="L44" i="12" s="1"/>
  <c r="L46" i="12" s="1"/>
  <c r="L48" i="12" s="1"/>
  <c r="G11" i="16"/>
  <c r="G10" i="16"/>
  <c r="M17" i="13"/>
  <c r="M18" i="13" s="1"/>
  <c r="K21" i="13" s="1"/>
  <c r="M21" i="13" s="1"/>
  <c r="M24" i="13" s="1"/>
  <c r="M29" i="13" l="1"/>
  <c r="M27" i="13"/>
  <c r="M28" i="13"/>
  <c r="M31" i="13" l="1"/>
  <c r="M32" i="13"/>
  <c r="M33" i="13" s="1"/>
</calcChain>
</file>

<file path=xl/sharedStrings.xml><?xml version="1.0" encoding="utf-8"?>
<sst xmlns="http://schemas.openxmlformats.org/spreadsheetml/2006/main" count="435" uniqueCount="168">
  <si>
    <t>info</t>
  </si>
  <si>
    <t>totaal</t>
  </si>
  <si>
    <t>BTW%</t>
  </si>
  <si>
    <t>aantal</t>
  </si>
  <si>
    <t>uurtarief inclusief BTW</t>
  </si>
  <si>
    <t>winst/opslag percentage</t>
  </si>
  <si>
    <t>uurtarief inclusief winst/opslag</t>
  </si>
  <si>
    <t>uurtarief exBTW</t>
  </si>
  <si>
    <t>draaiuren op jaarbasis</t>
  </si>
  <si>
    <t>totaal kosten op jaarbasis</t>
  </si>
  <si>
    <t>onderhoud per jaar</t>
  </si>
  <si>
    <t>literprijs</t>
  </si>
  <si>
    <t>liters</t>
  </si>
  <si>
    <t>brandstofkosten per jaar</t>
  </si>
  <si>
    <t>aantal jaren</t>
  </si>
  <si>
    <t>afschrijving gedeeld door de jaren</t>
  </si>
  <si>
    <t>aanschafprijs min. restwaarde</t>
  </si>
  <si>
    <t>350 euro reparatie en onderhoud per jaar, restwaarde 4000 euro</t>
  </si>
  <si>
    <t>verbruik 75 literbrandstof/olie per jaar 3.32euro/liter exBTW, jaarlijks 200 euro aan onderhoud/reparatie, restwaarde 100 euro.</t>
  </si>
  <si>
    <t xml:space="preserve">Voorbeeld 1 Motorzaag, 900 euro ex BTW, 3 jaar afschrijving, 150 draaiuren per jaar, </t>
  </si>
  <si>
    <t>wachtwoord= calculatie</t>
  </si>
  <si>
    <t>Machinetariefberekening</t>
  </si>
  <si>
    <t>Winst/Risico%</t>
  </si>
  <si>
    <t>Inboet%</t>
  </si>
  <si>
    <t>Inkoopwaarde planten</t>
  </si>
  <si>
    <t>inboet%</t>
  </si>
  <si>
    <t>Kosten arbeid en machines plantwerk</t>
  </si>
  <si>
    <t>Prijs exBTW</t>
  </si>
  <si>
    <t>Prijs incl. BTW</t>
  </si>
  <si>
    <t>Bedrijf 1</t>
  </si>
  <si>
    <t>Inkooprijs per stuk, m1,m2,m3 etc</t>
  </si>
  <si>
    <t>Winst/risico(opslag) %</t>
  </si>
  <si>
    <t>Uitlevering of inklink</t>
  </si>
  <si>
    <t>Kap- en breukverlies%</t>
  </si>
  <si>
    <t>Prijs ex BTW</t>
  </si>
  <si>
    <t>Prijs incl BTW</t>
  </si>
  <si>
    <t>Aantal</t>
  </si>
  <si>
    <t>Totaal inkoop</t>
  </si>
  <si>
    <t>Groene Boek</t>
  </si>
  <si>
    <t>Eenheid</t>
  </si>
  <si>
    <t>Productie
Eenheid / uur</t>
  </si>
  <si>
    <t>Aantal 
personen</t>
  </si>
  <si>
    <t>Werktuig hulpmiddelen</t>
  </si>
  <si>
    <t>Productie met toeslagen
Eenheid / uur</t>
  </si>
  <si>
    <t>Vul de gele vakken in.</t>
  </si>
  <si>
    <t>Werkomschrijving</t>
  </si>
  <si>
    <t>Laser</t>
  </si>
  <si>
    <t>Maak je eigen norm</t>
  </si>
  <si>
    <t>m1</t>
  </si>
  <si>
    <t>Premies werknemersverzekeringen</t>
  </si>
  <si>
    <t>Overhevelingstoeslag</t>
  </si>
  <si>
    <t>totaal A</t>
  </si>
  <si>
    <t>vakantiegeld</t>
  </si>
  <si>
    <t xml:space="preserve">erbij </t>
  </si>
  <si>
    <t>Bruto uurloon</t>
  </si>
  <si>
    <t>van totaal A</t>
  </si>
  <si>
    <t>Pensioen, werkkleding, kerstpakket, spaarregeling, cursus</t>
  </si>
  <si>
    <t>Bruto maandloon</t>
  </si>
  <si>
    <t>maal</t>
  </si>
  <si>
    <t>Totaal loonkosten/arbeidskosten per jaar</t>
  </si>
  <si>
    <t>is</t>
  </si>
  <si>
    <t>Totaal loonkosten/arbeidskosten per maand</t>
  </si>
  <si>
    <t>Loonschaal</t>
  </si>
  <si>
    <t>Periodiek</t>
  </si>
  <si>
    <t>Productieve uren op jaarbasis</t>
  </si>
  <si>
    <t>Loonkosten/arbeidskosten per productief uur</t>
  </si>
  <si>
    <t>Uitvoeringskosten</t>
  </si>
  <si>
    <t>Algemene bedrijfskosten</t>
  </si>
  <si>
    <t>Winst en risico</t>
  </si>
  <si>
    <t>Uurtarief ex BTW</t>
  </si>
  <si>
    <t>Uurtarief incl BTW</t>
  </si>
  <si>
    <t xml:space="preserve">BTW </t>
  </si>
  <si>
    <t>(ongeveer 90% van beschikbare uren)</t>
  </si>
  <si>
    <t>Vul gele vakken in.</t>
  </si>
  <si>
    <t>Loonkosten/Arbeidskosten en Schrijfloon</t>
  </si>
  <si>
    <t>A</t>
  </si>
  <si>
    <t>B</t>
  </si>
  <si>
    <t>C</t>
  </si>
  <si>
    <t>D</t>
  </si>
  <si>
    <t xml:space="preserve">Methode </t>
  </si>
  <si>
    <t>datum</t>
  </si>
  <si>
    <t>opgenomen door</t>
  </si>
  <si>
    <t>Maikel en Maarten</t>
  </si>
  <si>
    <t>Beeldbestek schaalbalken</t>
  </si>
  <si>
    <t>CROW voorbeeldbestek</t>
  </si>
  <si>
    <t>Groene boek</t>
  </si>
  <si>
    <t>Tarieven Flora Nova</t>
  </si>
  <si>
    <t>Hoofdcode RAW</t>
  </si>
  <si>
    <t>Hoofd Code Groenvision</t>
  </si>
  <si>
    <t>5 ontwerp&amp;advies</t>
  </si>
  <si>
    <t>15 Voorbereiding projectlocatie</t>
  </si>
  <si>
    <t>10 Werkvoorbereiding &amp; organisatie</t>
  </si>
  <si>
    <t>20 Grondwerk</t>
  </si>
  <si>
    <t>25 Verharding</t>
  </si>
  <si>
    <t>30 Bouwkundige elementen</t>
  </si>
  <si>
    <t>40 Gazon</t>
  </si>
  <si>
    <t>45 Inrichting element</t>
  </si>
  <si>
    <t>50 Afwerking projectlocatie</t>
  </si>
  <si>
    <t>55 Nazorg</t>
  </si>
  <si>
    <t>76 Onderhoud bomen</t>
  </si>
  <si>
    <t>78 Onderhoud beplanting</t>
  </si>
  <si>
    <t>77 Onderhoud hagen</t>
  </si>
  <si>
    <t>79 Onderhoud gazon</t>
  </si>
  <si>
    <t>35 Beplanting</t>
  </si>
  <si>
    <t>80 Onderhoud vijvers</t>
  </si>
  <si>
    <t>81 Onderhoud beregening</t>
  </si>
  <si>
    <t>82 Onderhoud verharding</t>
  </si>
  <si>
    <t>83 Onderhoud bouwkundige elementen</t>
  </si>
  <si>
    <t>84 Onderhoud algemeen</t>
  </si>
  <si>
    <t>Directeur eigenaar</t>
  </si>
  <si>
    <t>Werkvoorbereiding</t>
  </si>
  <si>
    <t>Administratief medewerker</t>
  </si>
  <si>
    <t>FTE</t>
  </si>
  <si>
    <t>Eigenaar</t>
  </si>
  <si>
    <t>Voorman</t>
  </si>
  <si>
    <t>Vakbekwaam hovenier</t>
  </si>
  <si>
    <t>Uitvoerend medewerker</t>
  </si>
  <si>
    <t>Totaal overhead</t>
  </si>
  <si>
    <t>Totaal realisatie</t>
  </si>
  <si>
    <t>Overhead</t>
  </si>
  <si>
    <t>Realisatie</t>
  </si>
  <si>
    <t>Vul gele vakken in</t>
  </si>
  <si>
    <t>Organisatieschema 2 tot 8 medewerkers</t>
  </si>
  <si>
    <t>Directie</t>
  </si>
  <si>
    <t>Calculatie/ werkvoorbereiding</t>
  </si>
  <si>
    <t>Vakbekwaam boomverzorger</t>
  </si>
  <si>
    <t>Vakbekwaam groenvoorziener</t>
  </si>
  <si>
    <t>Organisatieschema 6 tot 25 medewerkers????</t>
  </si>
  <si>
    <t>41 Vijver</t>
  </si>
  <si>
    <t>Orba Handboek functiewaardering</t>
  </si>
  <si>
    <t>VK Tuintechniek Helmond onderhoudstarieven</t>
  </si>
  <si>
    <t>hoofdcode Groenvision</t>
  </si>
  <si>
    <t>Bruto per week</t>
  </si>
  <si>
    <t>Omrekenen</t>
  </si>
  <si>
    <t>decimale minuut (Groene Boek) naar seconden</t>
  </si>
  <si>
    <t>eenheden per uur naar seconden per eenheid</t>
  </si>
  <si>
    <t>Berekening eenheidsprijs</t>
  </si>
  <si>
    <t>kies</t>
  </si>
  <si>
    <t>uurtarief</t>
  </si>
  <si>
    <t>seconden per</t>
  </si>
  <si>
    <t>prijs  arbeid of machine per</t>
  </si>
  <si>
    <t>hoeveelheid materiaal per</t>
  </si>
  <si>
    <t>materiaal prijs</t>
  </si>
  <si>
    <t>prijs materiaal per</t>
  </si>
  <si>
    <t>kostensoort</t>
  </si>
  <si>
    <t>arbeid of machine</t>
  </si>
  <si>
    <t>per uur</t>
  </si>
  <si>
    <t>materiaal</t>
  </si>
  <si>
    <t>m2</t>
  </si>
  <si>
    <t>m3</t>
  </si>
  <si>
    <t>gram</t>
  </si>
  <si>
    <t>are</t>
  </si>
  <si>
    <t>kg</t>
  </si>
  <si>
    <t>ha</t>
  </si>
  <si>
    <t>ton</t>
  </si>
  <si>
    <t>stuk</t>
  </si>
  <si>
    <t>ml</t>
  </si>
  <si>
    <t>liter</t>
  </si>
  <si>
    <t xml:space="preserve">kies eenheid </t>
  </si>
  <si>
    <t>Tijdnorm taaktijd
Seconden /eenheid</t>
  </si>
  <si>
    <r>
      <t xml:space="preserve">Tijnorm </t>
    </r>
    <r>
      <rPr>
        <b/>
        <sz val="11"/>
        <color theme="1"/>
        <rFont val="Calibri"/>
        <family val="2"/>
        <scheme val="minor"/>
      </rPr>
      <t>met</t>
    </r>
    <r>
      <rPr>
        <sz val="11"/>
        <color theme="1"/>
        <rFont val="Calibri"/>
        <family val="2"/>
        <scheme val="minor"/>
      </rPr>
      <t xml:space="preserve"> toeslagen
Seconden / eenheid</t>
    </r>
  </si>
  <si>
    <t>km</t>
  </si>
  <si>
    <t>cao hoveniersbedrijf 2014 2016</t>
  </si>
  <si>
    <t xml:space="preserve">Voorbeeld 2, Minigraver, 15000euro ex BTW, 4 jaar afschrijving, 200 draaiuren per jaar, 400 liter brandstof 1.10 euro/liter per jaar, </t>
  </si>
  <si>
    <r>
      <t xml:space="preserve">Gazon maaien cirkel(mulch)maaier 50cm </t>
    </r>
    <r>
      <rPr>
        <sz val="11"/>
        <color theme="1"/>
        <rFont val="Calibri"/>
        <family val="2"/>
      </rPr>
      <t>&lt;1000m2</t>
    </r>
  </si>
  <si>
    <t>Cirkelmaaier 50 cm benzine</t>
  </si>
  <si>
    <t>Puck</t>
  </si>
  <si>
    <t>banden stellen in zandbed 5x15x100cm&lt;20m1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</si>
</sst>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3" borderId="0" xfId="0" applyFill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2" fillId="0" borderId="0" xfId="0" applyFont="1"/>
    <xf numFmtId="0" fontId="2" fillId="2" borderId="0" xfId="0" applyFont="1" applyFill="1"/>
    <xf numFmtId="0" fontId="3" fillId="3" borderId="0" xfId="0" applyFont="1" applyFill="1"/>
    <xf numFmtId="0" fontId="0" fillId="2" borderId="0" xfId="0" applyFill="1" applyAlignment="1">
      <alignment wrapText="1"/>
    </xf>
    <xf numFmtId="0" fontId="6" fillId="3" borderId="2" xfId="0" applyFont="1" applyFill="1" applyBorder="1"/>
    <xf numFmtId="0" fontId="0" fillId="4" borderId="0" xfId="0" applyFill="1"/>
    <xf numFmtId="44" fontId="0" fillId="3" borderId="2" xfId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9" fontId="0" fillId="3" borderId="2" xfId="2" applyFont="1" applyFill="1" applyBorder="1" applyProtection="1">
      <protection locked="0"/>
    </xf>
    <xf numFmtId="0" fontId="0" fillId="5" borderId="2" xfId="0" applyFill="1" applyBorder="1"/>
    <xf numFmtId="44" fontId="0" fillId="5" borderId="2" xfId="1" applyFont="1" applyFill="1" applyBorder="1"/>
    <xf numFmtId="44" fontId="0" fillId="5" borderId="1" xfId="1" applyFont="1" applyFill="1" applyBorder="1"/>
    <xf numFmtId="9" fontId="0" fillId="5" borderId="1" xfId="2" applyFont="1" applyFill="1" applyBorder="1"/>
    <xf numFmtId="0" fontId="0" fillId="0" borderId="0" xfId="0" applyFill="1"/>
    <xf numFmtId="0" fontId="0" fillId="6" borderId="2" xfId="0" applyFill="1" applyBorder="1"/>
    <xf numFmtId="9" fontId="0" fillId="6" borderId="2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0" xfId="0" applyFill="1" applyBorder="1"/>
    <xf numFmtId="44" fontId="0" fillId="6" borderId="2" xfId="1" applyFont="1" applyFill="1" applyBorder="1"/>
    <xf numFmtId="0" fontId="8" fillId="0" borderId="0" xfId="0" applyFont="1"/>
    <xf numFmtId="0" fontId="8" fillId="0" borderId="0" xfId="0" applyFont="1" applyAlignment="1">
      <alignment horizontal="left" indent="10"/>
    </xf>
    <xf numFmtId="44" fontId="0" fillId="6" borderId="2" xfId="0" applyNumberFormat="1" applyFill="1" applyBorder="1"/>
    <xf numFmtId="44" fontId="0" fillId="2" borderId="2" xfId="1" applyFont="1" applyFill="1" applyBorder="1"/>
    <xf numFmtId="165" fontId="0" fillId="6" borderId="2" xfId="0" applyNumberFormat="1" applyFill="1" applyBorder="1"/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0" borderId="0" xfId="3" applyAlignment="1" applyProtection="1">
      <protection locked="0"/>
    </xf>
    <xf numFmtId="9" fontId="0" fillId="0" borderId="0" xfId="2" applyFont="1" applyFill="1" applyBorder="1"/>
    <xf numFmtId="0" fontId="5" fillId="0" borderId="0" xfId="0" applyFont="1" applyFill="1" applyBorder="1"/>
    <xf numFmtId="0" fontId="0" fillId="0" borderId="0" xfId="0" applyFill="1" applyBorder="1" applyAlignment="1">
      <alignment wrapText="1"/>
    </xf>
    <xf numFmtId="17" fontId="0" fillId="3" borderId="1" xfId="0" applyNumberFormat="1" applyFill="1" applyBorder="1" applyProtection="1">
      <protection locked="0"/>
    </xf>
    <xf numFmtId="44" fontId="0" fillId="3" borderId="1" xfId="1" applyFont="1" applyFill="1" applyBorder="1" applyProtection="1">
      <protection locked="0"/>
    </xf>
    <xf numFmtId="9" fontId="0" fillId="3" borderId="1" xfId="2" applyFont="1" applyFill="1" applyBorder="1" applyProtection="1">
      <protection locked="0"/>
    </xf>
    <xf numFmtId="9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7" borderId="2" xfId="0" applyNumberFormat="1" applyFill="1" applyBorder="1"/>
    <xf numFmtId="164" fontId="0" fillId="7" borderId="2" xfId="0" applyNumberFormat="1" applyFill="1" applyBorder="1" applyProtection="1">
      <protection locked="0"/>
    </xf>
    <xf numFmtId="0" fontId="4" fillId="0" borderId="0" xfId="3" applyAlignment="1" applyProtection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2" xfId="0" applyFill="1" applyBorder="1" applyProtection="1">
      <protection locked="0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0" fontId="0" fillId="0" borderId="2" xfId="0" applyBorder="1"/>
    <xf numFmtId="0" fontId="0" fillId="0" borderId="12" xfId="0" applyBorder="1"/>
    <xf numFmtId="165" fontId="0" fillId="7" borderId="13" xfId="0" applyNumberFormat="1" applyFill="1" applyBorder="1" applyAlignment="1">
      <alignment horizontal="center" vertical="center"/>
    </xf>
    <xf numFmtId="0" fontId="0" fillId="3" borderId="10" xfId="0" applyFill="1" applyBorder="1"/>
    <xf numFmtId="0" fontId="0" fillId="3" borderId="12" xfId="0" applyFill="1" applyBorder="1"/>
    <xf numFmtId="9" fontId="0" fillId="0" borderId="0" xfId="0" applyNumberFormat="1"/>
    <xf numFmtId="9" fontId="0" fillId="2" borderId="0" xfId="0" applyNumberFormat="1" applyFill="1"/>
    <xf numFmtId="165" fontId="0" fillId="0" borderId="0" xfId="0" applyNumberFormat="1" applyAlignment="1" applyProtection="1">
      <alignment horizontal="center" vertical="center"/>
      <protection locked="0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9" fontId="0" fillId="3" borderId="2" xfId="2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top"/>
    </xf>
    <xf numFmtId="0" fontId="9" fillId="0" borderId="0" xfId="0" applyFont="1" applyFill="1" applyBorder="1"/>
    <xf numFmtId="0" fontId="0" fillId="8" borderId="1" xfId="0" applyFill="1" applyBorder="1"/>
    <xf numFmtId="0" fontId="0" fillId="0" borderId="0" xfId="0" applyFill="1" applyBorder="1" applyProtection="1">
      <protection locked="0"/>
    </xf>
    <xf numFmtId="44" fontId="0" fillId="0" borderId="0" xfId="1" applyFont="1" applyFill="1" applyBorder="1"/>
    <xf numFmtId="0" fontId="2" fillId="3" borderId="1" xfId="0" applyFont="1" applyFill="1" applyBorder="1" applyAlignment="1">
      <alignment horizontal="right"/>
    </xf>
    <xf numFmtId="44" fontId="0" fillId="8" borderId="2" xfId="0" applyNumberFormat="1" applyFill="1" applyBorder="1"/>
    <xf numFmtId="0" fontId="2" fillId="8" borderId="14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 wrapText="1"/>
    </xf>
    <xf numFmtId="0" fontId="2" fillId="0" borderId="2" xfId="0" applyFont="1" applyBorder="1"/>
    <xf numFmtId="0" fontId="2" fillId="8" borderId="15" xfId="0" applyFont="1" applyFill="1" applyBorder="1" applyAlignment="1">
      <alignment horizontal="center"/>
    </xf>
    <xf numFmtId="44" fontId="0" fillId="8" borderId="1" xfId="1" applyFont="1" applyFill="1" applyBorder="1"/>
    <xf numFmtId="44" fontId="0" fillId="8" borderId="1" xfId="0" applyNumberFormat="1" applyFill="1" applyBorder="1"/>
    <xf numFmtId="44" fontId="0" fillId="0" borderId="0" xfId="0" applyNumberFormat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44" fontId="0" fillId="0" borderId="1" xfId="1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44" fontId="0" fillId="8" borderId="2" xfId="1" applyFont="1" applyFill="1" applyBorder="1"/>
    <xf numFmtId="165" fontId="0" fillId="8" borderId="1" xfId="1" applyNumberFormat="1" applyFont="1" applyFill="1" applyBorder="1" applyAlignment="1">
      <alignment horizontal="center"/>
    </xf>
    <xf numFmtId="0" fontId="0" fillId="7" borderId="0" xfId="0" applyFill="1" applyAlignment="1">
      <alignment horizontal="center" wrapText="1"/>
    </xf>
    <xf numFmtId="0" fontId="0" fillId="3" borderId="14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</cellXfs>
  <cellStyles count="4">
    <cellStyle name="Hyperlink" xfId="3" builtinId="8"/>
    <cellStyle name="Procent" xfId="2" builtinId="5"/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0</xdr:row>
      <xdr:rowOff>180975</xdr:rowOff>
    </xdr:from>
    <xdr:to>
      <xdr:col>21</xdr:col>
      <xdr:colOff>466725</xdr:colOff>
      <xdr:row>11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67900" y="180975"/>
          <a:ext cx="4638675" cy="2143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123825</xdr:colOff>
      <xdr:row>12</xdr:row>
      <xdr:rowOff>0</xdr:rowOff>
    </xdr:from>
    <xdr:to>
      <xdr:col>27</xdr:col>
      <xdr:colOff>457200</xdr:colOff>
      <xdr:row>36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96475" y="2400300"/>
          <a:ext cx="8258175" cy="4819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</xdr:colOff>
      <xdr:row>3</xdr:row>
      <xdr:rowOff>17318</xdr:rowOff>
    </xdr:from>
    <xdr:to>
      <xdr:col>9</xdr:col>
      <xdr:colOff>260638</xdr:colOff>
      <xdr:row>37</xdr:row>
      <xdr:rowOff>45893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3" y="588818"/>
          <a:ext cx="5712402" cy="6505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121227</xdr:colOff>
      <xdr:row>38</xdr:row>
      <xdr:rowOff>866</xdr:rowOff>
    </xdr:from>
    <xdr:to>
      <xdr:col>13</xdr:col>
      <xdr:colOff>19915</xdr:colOff>
      <xdr:row>48</xdr:row>
      <xdr:rowOff>1489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227" y="7239866"/>
          <a:ext cx="7778461" cy="19056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90054</xdr:colOff>
      <xdr:row>0</xdr:row>
      <xdr:rowOff>56284</xdr:rowOff>
    </xdr:from>
    <xdr:to>
      <xdr:col>8</xdr:col>
      <xdr:colOff>375804</xdr:colOff>
      <xdr:row>2</xdr:row>
      <xdr:rowOff>151534</xdr:rowOff>
    </xdr:to>
    <xdr:sp macro="" textlink="">
      <xdr:nvSpPr>
        <xdr:cNvPr id="5" name="Tekstvak 4"/>
        <xdr:cNvSpPr txBox="1"/>
      </xdr:nvSpPr>
      <xdr:spPr>
        <a:xfrm>
          <a:off x="90054" y="56284"/>
          <a:ext cx="5134841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100"/>
            <a:t>De loonschalen</a:t>
          </a:r>
          <a:r>
            <a:rPr lang="nl-NL" sz="1100" baseline="0"/>
            <a:t> zijn vastgelegd volgens de ORBA systematiek.</a:t>
          </a:r>
        </a:p>
        <a:p>
          <a:r>
            <a:rPr lang="nl-NL" sz="1100" baseline="0"/>
            <a:t>De Romeinse cijfers  zijn de loonschalen, de andere cijfers geven de periodieken aan.</a:t>
          </a:r>
          <a:endParaRPr lang="nl-NL" sz="1100"/>
        </a:p>
      </xdr:txBody>
    </xdr:sp>
    <xdr:clientData/>
  </xdr:twoCellAnchor>
  <xdr:twoCellAnchor editAs="oneCell">
    <xdr:from>
      <xdr:col>9</xdr:col>
      <xdr:colOff>578427</xdr:colOff>
      <xdr:row>4</xdr:row>
      <xdr:rowOff>96115</xdr:rowOff>
    </xdr:from>
    <xdr:to>
      <xdr:col>25</xdr:col>
      <xdr:colOff>122859</xdr:colOff>
      <xdr:row>37</xdr:row>
      <xdr:rowOff>85492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33654" y="858115"/>
          <a:ext cx="9242614" cy="62758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8</xdr:row>
      <xdr:rowOff>590550</xdr:rowOff>
    </xdr:from>
    <xdr:to>
      <xdr:col>8</xdr:col>
      <xdr:colOff>276225</xdr:colOff>
      <xdr:row>8</xdr:row>
      <xdr:rowOff>952500</xdr:rowOff>
    </xdr:to>
    <xdr:sp macro="" textlink="">
      <xdr:nvSpPr>
        <xdr:cNvPr id="7" name="Tekstvak 6"/>
        <xdr:cNvSpPr txBox="1"/>
      </xdr:nvSpPr>
      <xdr:spPr>
        <a:xfrm>
          <a:off x="8420100" y="2276475"/>
          <a:ext cx="1133475" cy="3619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nl-NL" sz="1100"/>
            <a:t>Toeslagen</a:t>
          </a:r>
        </a:p>
      </xdr:txBody>
    </xdr:sp>
    <xdr:clientData/>
  </xdr:twoCellAnchor>
  <xdr:twoCellAnchor editAs="oneCell">
    <xdr:from>
      <xdr:col>3</xdr:col>
      <xdr:colOff>0</xdr:colOff>
      <xdr:row>1</xdr:row>
      <xdr:rowOff>142875</xdr:rowOff>
    </xdr:from>
    <xdr:to>
      <xdr:col>13</xdr:col>
      <xdr:colOff>495300</xdr:colOff>
      <xdr:row>7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81600" y="333375"/>
          <a:ext cx="5905500" cy="1276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781050</xdr:colOff>
      <xdr:row>2</xdr:row>
      <xdr:rowOff>9525</xdr:rowOff>
    </xdr:from>
    <xdr:to>
      <xdr:col>15</xdr:col>
      <xdr:colOff>1733550</xdr:colOff>
      <xdr:row>7</xdr:row>
      <xdr:rowOff>104775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34725" y="390525"/>
          <a:ext cx="3819525" cy="1209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76200</xdr:colOff>
      <xdr:row>3</xdr:row>
      <xdr:rowOff>57150</xdr:rowOff>
    </xdr:from>
    <xdr:ext cx="184731" cy="264560"/>
    <xdr:sp macro="" textlink="">
      <xdr:nvSpPr>
        <xdr:cNvPr id="2" name="Tekstvak 1"/>
        <xdr:cNvSpPr txBox="1"/>
      </xdr:nvSpPr>
      <xdr:spPr>
        <a:xfrm>
          <a:off x="8001000" y="62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twoCellAnchor>
    <xdr:from>
      <xdr:col>11</xdr:col>
      <xdr:colOff>114300</xdr:colOff>
      <xdr:row>0</xdr:row>
      <xdr:rowOff>95250</xdr:rowOff>
    </xdr:from>
    <xdr:to>
      <xdr:col>21</xdr:col>
      <xdr:colOff>504825</xdr:colOff>
      <xdr:row>34</xdr:row>
      <xdr:rowOff>28575</xdr:rowOff>
    </xdr:to>
    <xdr:sp macro="" textlink="">
      <xdr:nvSpPr>
        <xdr:cNvPr id="3" name="Tekstvak 2"/>
        <xdr:cNvSpPr txBox="1"/>
      </xdr:nvSpPr>
      <xdr:spPr>
        <a:xfrm>
          <a:off x="6819900" y="95250"/>
          <a:ext cx="6486525" cy="6410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Prijs maken kan op verschillende manieren. Hieronder staan een aantal voorbeelden uit de praktijk.</a:t>
          </a:r>
          <a:endParaRPr lang="nl-N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Bedrijf 1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Kostprijs planten 100%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Marge winst/risico 0%-50% op de inkoop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Inboet 10% van de inkoop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Inboet 10% van de arbeid van de aanplant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Marges op stort 5%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Marges op andere materialen 0% tot 20%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Bedrijf 2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Berekend projecten op basis van ‘Het Groene Boek’.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Kostprijs planten 100%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Marge op planten 15%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Inboet 10% van de inkoop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Inboet 10% van de arbeid van de aanplant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Marge op alle materialen 10%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Op kleine hoeveelheden materialen 20%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Bedrijf 3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Kostprijs planten 100%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Verkoopprijs planten: inboet + marge winst risico = inkoop+100%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Marge op andere materialen: leverancierskorting als winstmarge hanteren. Materiaal verkopen tegen ‘winkelprijs’.</a:t>
          </a:r>
        </a:p>
        <a:p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Dit bedrijft rekent voor een beplanting gemiddeld €35, - per m2 ex BTW(2013) arbeid, machines, materialen . Bomen uitgezonderd.</a:t>
          </a:r>
        </a:p>
        <a:p>
          <a:endParaRPr lang="nl-N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24</xdr:row>
      <xdr:rowOff>0</xdr:rowOff>
    </xdr:from>
    <xdr:to>
      <xdr:col>7</xdr:col>
      <xdr:colOff>466725</xdr:colOff>
      <xdr:row>30</xdr:row>
      <xdr:rowOff>152400</xdr:rowOff>
    </xdr:to>
    <xdr:sp macro="" textlink="">
      <xdr:nvSpPr>
        <xdr:cNvPr id="2" name="Tekstvak 1"/>
        <xdr:cNvSpPr txBox="1"/>
      </xdr:nvSpPr>
      <xdr:spPr>
        <a:xfrm>
          <a:off x="2171700" y="4905375"/>
          <a:ext cx="462915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100"/>
            <a:t>Wat te doen met bezorgkosten?</a:t>
          </a:r>
        </a:p>
        <a:p>
          <a:r>
            <a:rPr lang="nl-NL" sz="1100"/>
            <a:t>Deze tel je er in de voorcalculatie apart bij op, of verreken deze in de stukprijs.</a:t>
          </a:r>
        </a:p>
        <a:p>
          <a:r>
            <a:rPr lang="nl-NL" sz="1100"/>
            <a:t>Tijd</a:t>
          </a:r>
          <a:r>
            <a:rPr lang="nl-NL" sz="1100" baseline="0"/>
            <a:t> die je nodig hebt om het materiaal te halen?</a:t>
          </a:r>
        </a:p>
        <a:p>
          <a:r>
            <a:rPr lang="nl-NL" sz="1100"/>
            <a:t>Als uren</a:t>
          </a:r>
          <a:r>
            <a:rPr lang="nl-NL" sz="1100" baseline="0"/>
            <a:t> verrekenen in de voorcalcualtie.</a:t>
          </a:r>
        </a:p>
        <a:p>
          <a:r>
            <a:rPr lang="nl-NL" sz="1100" baseline="0"/>
            <a:t>Tijd die je nodig hebt om een materiaall te bestellen?</a:t>
          </a:r>
        </a:p>
        <a:p>
          <a:r>
            <a:rPr lang="nl-NL" sz="1100" baseline="0"/>
            <a:t>Dit zijn overheadkosten en zitten in het schrijfloon verrekend.</a:t>
          </a:r>
          <a:endParaRPr lang="nl-N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32</xdr:row>
      <xdr:rowOff>19050</xdr:rowOff>
    </xdr:from>
    <xdr:to>
      <xdr:col>24</xdr:col>
      <xdr:colOff>333375</xdr:colOff>
      <xdr:row>73</xdr:row>
      <xdr:rowOff>133350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67650" y="6229350"/>
          <a:ext cx="7096125" cy="792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504825</xdr:colOff>
      <xdr:row>0</xdr:row>
      <xdr:rowOff>0</xdr:rowOff>
    </xdr:from>
    <xdr:to>
      <xdr:col>24</xdr:col>
      <xdr:colOff>457200</xdr:colOff>
      <xdr:row>29</xdr:row>
      <xdr:rowOff>133350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58425" y="0"/>
          <a:ext cx="4829175" cy="578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</xdr:row>
      <xdr:rowOff>142875</xdr:rowOff>
    </xdr:from>
    <xdr:to>
      <xdr:col>12</xdr:col>
      <xdr:colOff>342900</xdr:colOff>
      <xdr:row>51</xdr:row>
      <xdr:rowOff>123825</xdr:rowOff>
    </xdr:to>
    <xdr:sp macro="" textlink="">
      <xdr:nvSpPr>
        <xdr:cNvPr id="3" name="Tekstvak 2"/>
        <xdr:cNvSpPr txBox="1"/>
      </xdr:nvSpPr>
      <xdr:spPr>
        <a:xfrm>
          <a:off x="1123950" y="333375"/>
          <a:ext cx="6534150" cy="950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Eenmalige kosten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`Eenmalige kosten` houden verband met (onderdelen van) het werk, maar nemen niet (evenredig)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toe of af met de omvang daarvan. Eenmalige kosten kunnen verband houden met een enkele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bestekspost, bijvoorbeeld: transportkosten van, naar of binnen het werk en kosten voor het inrichten,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afbreken en verwijderen van benodigd materieel of installaties.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Er zijn ook eenmalige kosten die aan het gehele werk (of een groep van aan elkaar gerelateerde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resultaatsverplichtingen) zijn toe te rekenen. Voorbeelden daarvan zijn kosten voor het opzetten 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inrichten van het werkterrein en de aan- en afvoer van materieel. Als de specificatie van de post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`Eenmalig kosten` niet aansluit op de door de inschrijver voorziene wijze van uitvoering, mag hij deze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uitbreiden met onderdelen die hij nodig acht. Onder `Eenmalige kosten` is bovendien een voorziening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opgenomen voor een eventuele korting die de inschrijver op zijn inschrijvingssom wil geven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hoogte van het bedrag van de eenmalige kosten wordt onder andere bepaald door de organisatie 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uitvoeringswijze van de aannemer.</a:t>
          </a:r>
        </a:p>
        <a:p>
          <a:r>
            <a:rPr lang="nl-NL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Uitvoeringskosten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uitvoeringskosten zijn (meestal) tijdgebonden kosten. De omvang van deze kosten wordt beïnvloed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door de grootte, de duur en de aard van het werk. De wijze waarop een inschrijver uitvoeringskosten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bepaalt verschilt: aan de hand van een percentage over het subtotaal of door middel van berekening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(bijvoorbeeld tijdsbesteding uitvoerder). Er is geen vaste relatie tussen de uitvoeringskosten en de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productieomvang (een geringe productie en een omvangrijke productie kunnen gelijke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uitvoeringskosten vergen). Voorbeelden van uitvoeringskosten zijn: uitzetten van het werk, huur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schaftkeet, uitvoering laboratoriumproeven, kosten uitvoerder. Op de inschrijvingsstaat worden de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uitvoeringskosten als (niet verrekenbaar) bedrag opgegeven.</a:t>
          </a:r>
        </a:p>
        <a:p>
          <a:r>
            <a:rPr lang="nl-NL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Algemene kosten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Tot de algemene kosten worden onder andere de overheadkosten van het aannemingsbedrijf gerekend.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Dit is vaak gerelateerd aan de bedrijfsomzet (percentage) en toegerekend aan de individuele werken.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Zo`n percentage zal de inschrijver jaarlijks bijgestellen en hanteren bij nieuwe inschrijvingen.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Op de inschrijvingsstaat worden de algemene kosten als (niet verrekenbaar) bedrag opgegeven.</a:t>
          </a:r>
        </a:p>
        <a:p>
          <a:r>
            <a:rPr lang="nl-NL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Winst en risico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`Winst en risico` worden op vergelijkbare wijze als de algemene kosten door de inschrijver bepaald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aan de hand van een percentage. Specifieke omstandigheden die de risico’s bepalen, kunnen dit mede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beïnvloeden: ook kan de inschrijver met een verlies inschrijven (dat kan een negatief bedrag tot gevolg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hebben). Op de inschrijvingsstaat worden `Winst en risico` als (niet verrekenbaar) bedrag opgegeven.</a:t>
          </a:r>
        </a:p>
        <a:p>
          <a:r>
            <a:rPr lang="nl-NL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Stelposten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stelposten zijn in het bestek voorzien en de opdrachtgever heeft voor deze posten bedragen in het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bestek en in de inschrijvingsstaat opgenomen (bedragen maken deel uit van de aannemingssom).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Stelposten staan als (verrekenbare post) bedrag vermeld onder de staartposten. De inschrijver heeft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geen invloed op deze bedragen.</a:t>
          </a:r>
        </a:p>
        <a:p>
          <a:r>
            <a:rPr lang="nl-NL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Bijdragen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bijdragen voor </a:t>
          </a:r>
          <a:r>
            <a:rPr lang="nl-NL" sz="1100" i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RAW en FCO, zijn bedragen die deel uitmaken van de aannemingssom en zijn terug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te vinden als (niet verrekenbaar) bedrag onder de staartposten. De bedragen worden berekend als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percentage van de aannemingssom.</a:t>
          </a:r>
        </a:p>
        <a:p>
          <a:r>
            <a:rPr lang="nl-NL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Opbrengsten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Bij veel projecten is er sprake van vrijgekomen materialen. Als deze materialen – oude bouwstoffen –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herbruikbaar zijn, kunnen deze een zekere waarde hebben. Als het eigendom van deze materialen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wordt overgedragen aan de aannemer, zal de inschijver de mogelijke opbrengst hiervan meenemen in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aannemingssom van het werk (zie ook hiervoor onder `boven subtotaal`).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Het is van belang de financiële consequenties van mogelijke opbrengsten in de ontleding van de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aannemingssom zichtbaar te maken; de inschrijvingsstaat moet daartoe de ruimte bieden. Bij een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sloopwerk zal dit aspect zich anders manifesteren dan bijvoorbeeld bij het vrijkomen van een aantal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m2 straatstenen. Conform de Standaard RAW Bepalingen 2010 zijn er voor de bestekschrijver de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volgende mogelijkheden beschikbaar: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1. De opbrengst maakt deel uit van de desbetreffende resultaatsverplichting met als gevolg een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reductie van de prijs per eenheid</a:t>
          </a:r>
        </a:p>
        <a:p>
          <a:r>
            <a:rPr lang="nl-N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2. Voor de opbrengst is in een afzonderlijke resultaatsverplichting `opbrengst vrijgekomen</a:t>
          </a:r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aken.wikiwijs.nl/userfiles/11058cd48fbe047f094f970c866645b9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maken.wikiwijs.nl/userfiles/11058cd48fbe047f094f970c866645b9.pdf" TargetMode="External"/><Relationship Id="rId7" Type="http://schemas.openxmlformats.org/officeDocument/2006/relationships/hyperlink" Target="https://www.fnv.nl/site/alle-sectoren/caos/caos/26952/Cao_Hoveniers.pdf" TargetMode="External"/><Relationship Id="rId2" Type="http://schemas.openxmlformats.org/officeDocument/2006/relationships/hyperlink" Target="http://www.crow.nl/getmedia/58f63fb0-1c94-41a6-a2a8-87148fc51d6b/Cursusbestek-2013-2014-DEFINITIEF.aspx" TargetMode="External"/><Relationship Id="rId1" Type="http://schemas.openxmlformats.org/officeDocument/2006/relationships/hyperlink" Target="http://www.crow.nl/getmedia/b95e04b6-773a-4f5c-bdb6-ed9250dc5df5/Schaalbalken_kwaliteitscatalogus_2010.aspx" TargetMode="External"/><Relationship Id="rId6" Type="http://schemas.openxmlformats.org/officeDocument/2006/relationships/hyperlink" Target="http://www.vktuintechniek.nl/index.php/service-en-onderhoud/prijzen-onderhoudsbeurten" TargetMode="External"/><Relationship Id="rId5" Type="http://schemas.openxmlformats.org/officeDocument/2006/relationships/hyperlink" Target="https://www.fnv.nl/site/alle-sectoren/caos/caos/26952/Hoveniersbedrijf_handboek_Fuwa.pdf" TargetMode="External"/><Relationship Id="rId4" Type="http://schemas.openxmlformats.org/officeDocument/2006/relationships/hyperlink" Target="http://www.flora-nova.nl/docs/regieprijzen-mei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T33"/>
  <sheetViews>
    <sheetView topLeftCell="G4" workbookViewId="0">
      <selection activeCell="G28" sqref="G28"/>
    </sheetView>
  </sheetViews>
  <sheetFormatPr defaultRowHeight="15" x14ac:dyDescent="0.25"/>
  <cols>
    <col min="4" max="4" width="6.42578125" customWidth="1"/>
    <col min="5" max="5" width="19" customWidth="1"/>
    <col min="7" max="7" width="10.42578125" bestFit="1" customWidth="1"/>
    <col min="9" max="9" width="10.85546875" customWidth="1"/>
    <col min="10" max="10" width="10.28515625" customWidth="1"/>
    <col min="11" max="11" width="12.28515625" customWidth="1"/>
    <col min="13" max="13" width="13.28515625" customWidth="1"/>
  </cols>
  <sheetData>
    <row r="3" spans="5:16" ht="21" x14ac:dyDescent="0.35">
      <c r="E3" s="28" t="s">
        <v>74</v>
      </c>
    </row>
    <row r="6" spans="5:16" x14ac:dyDescent="0.25">
      <c r="E6" t="s">
        <v>73</v>
      </c>
    </row>
    <row r="7" spans="5:16" ht="15.75" thickBot="1" x14ac:dyDescent="0.3"/>
    <row r="8" spans="5:16" ht="15.75" thickBot="1" x14ac:dyDescent="0.3">
      <c r="E8" s="20" t="s">
        <v>62</v>
      </c>
      <c r="F8" s="40"/>
      <c r="H8" t="s">
        <v>132</v>
      </c>
      <c r="J8" s="10"/>
      <c r="K8" t="s">
        <v>54</v>
      </c>
      <c r="M8" s="38">
        <f>J8/37</f>
        <v>0</v>
      </c>
    </row>
    <row r="9" spans="5:16" ht="15.75" thickBot="1" x14ac:dyDescent="0.3">
      <c r="E9" s="26" t="s">
        <v>63</v>
      </c>
      <c r="F9" s="40"/>
    </row>
    <row r="10" spans="5:16" x14ac:dyDescent="0.25">
      <c r="P10" s="17"/>
    </row>
    <row r="12" spans="5:16" ht="15.75" thickBot="1" x14ac:dyDescent="0.3"/>
    <row r="13" spans="5:16" ht="15.75" thickBot="1" x14ac:dyDescent="0.3">
      <c r="E13" s="29" t="s">
        <v>57</v>
      </c>
      <c r="F13" s="30"/>
      <c r="G13" s="10"/>
      <c r="H13" s="31" t="s">
        <v>53</v>
      </c>
      <c r="I13" s="19">
        <v>0.08</v>
      </c>
      <c r="J13" s="30" t="s">
        <v>52</v>
      </c>
      <c r="K13" s="30"/>
      <c r="L13" s="30" t="s">
        <v>51</v>
      </c>
      <c r="M13" s="34">
        <f>G13+(I13*G13)</f>
        <v>0</v>
      </c>
    </row>
    <row r="14" spans="5:16" ht="15.75" thickBot="1" x14ac:dyDescent="0.3"/>
    <row r="15" spans="5:16" x14ac:dyDescent="0.25">
      <c r="E15" s="20" t="s">
        <v>50</v>
      </c>
      <c r="F15" s="21"/>
      <c r="G15" s="21"/>
      <c r="H15" s="21"/>
      <c r="I15" s="21"/>
      <c r="J15" s="21"/>
      <c r="K15" s="21"/>
      <c r="L15" s="21"/>
      <c r="M15" s="22"/>
    </row>
    <row r="16" spans="5:16" ht="15.75" thickBot="1" x14ac:dyDescent="0.3">
      <c r="E16" s="23" t="s">
        <v>49</v>
      </c>
      <c r="F16" s="24"/>
      <c r="G16" s="24"/>
      <c r="H16" s="24"/>
      <c r="I16" s="24"/>
      <c r="J16" s="24"/>
      <c r="K16" s="24"/>
      <c r="L16" s="24"/>
      <c r="M16" s="25"/>
    </row>
    <row r="17" spans="5:20" ht="15.75" thickBot="1" x14ac:dyDescent="0.3">
      <c r="E17" s="26" t="s">
        <v>56</v>
      </c>
      <c r="F17" s="27"/>
      <c r="G17" s="27"/>
      <c r="H17" s="27"/>
      <c r="I17" s="27"/>
      <c r="J17" s="19">
        <v>0.33</v>
      </c>
      <c r="K17" s="27" t="s">
        <v>55</v>
      </c>
      <c r="L17" s="27"/>
      <c r="M17" s="34">
        <f>J17*M13</f>
        <v>0</v>
      </c>
      <c r="O17" s="35"/>
    </row>
    <row r="18" spans="5:20" ht="15.75" thickBot="1" x14ac:dyDescent="0.3">
      <c r="E18" s="29" t="s">
        <v>61</v>
      </c>
      <c r="F18" s="30"/>
      <c r="G18" s="30"/>
      <c r="H18" s="30"/>
      <c r="I18" s="30"/>
      <c r="J18" s="30"/>
      <c r="K18" s="30"/>
      <c r="L18" s="30"/>
      <c r="M18" s="34">
        <f>M13+M17</f>
        <v>0</v>
      </c>
      <c r="O18" s="35"/>
    </row>
    <row r="19" spans="5:20" x14ac:dyDescent="0.25">
      <c r="O19" s="36"/>
      <c r="T19" s="36"/>
    </row>
    <row r="20" spans="5:20" ht="15.75" thickBot="1" x14ac:dyDescent="0.3">
      <c r="O20" s="36"/>
    </row>
    <row r="21" spans="5:20" ht="15.75" thickBot="1" x14ac:dyDescent="0.3">
      <c r="E21" s="29" t="s">
        <v>59</v>
      </c>
      <c r="F21" s="30"/>
      <c r="G21" s="30"/>
      <c r="H21" s="30"/>
      <c r="I21" s="32">
        <v>12</v>
      </c>
      <c r="J21" s="31" t="s">
        <v>58</v>
      </c>
      <c r="K21" s="34">
        <f>M18</f>
        <v>0</v>
      </c>
      <c r="L21" s="31" t="s">
        <v>60</v>
      </c>
      <c r="M21" s="34">
        <f>I21*K21</f>
        <v>0</v>
      </c>
      <c r="O21" s="36"/>
    </row>
    <row r="22" spans="5:20" ht="15.75" thickBot="1" x14ac:dyDescent="0.3">
      <c r="O22" s="36"/>
    </row>
    <row r="23" spans="5:20" ht="15.75" thickBot="1" x14ac:dyDescent="0.3">
      <c r="E23" t="s">
        <v>64</v>
      </c>
      <c r="G23" t="s">
        <v>72</v>
      </c>
      <c r="L23" s="33"/>
      <c r="M23" s="11">
        <v>1378.7</v>
      </c>
      <c r="O23" s="36"/>
    </row>
    <row r="24" spans="5:20" ht="15.75" thickBot="1" x14ac:dyDescent="0.3">
      <c r="E24" t="s">
        <v>65</v>
      </c>
      <c r="I24" s="33"/>
      <c r="J24" s="33"/>
      <c r="K24" s="33"/>
      <c r="L24" s="33"/>
      <c r="M24" s="34">
        <f>M21/M23</f>
        <v>0</v>
      </c>
      <c r="O24" s="36"/>
    </row>
    <row r="25" spans="5:20" x14ac:dyDescent="0.25">
      <c r="O25" s="36"/>
    </row>
    <row r="26" spans="5:20" ht="15.75" thickBot="1" x14ac:dyDescent="0.3">
      <c r="O26" s="36"/>
    </row>
    <row r="27" spans="5:20" ht="15.75" thickBot="1" x14ac:dyDescent="0.3">
      <c r="E27" t="s">
        <v>66</v>
      </c>
      <c r="K27" s="72"/>
      <c r="M27" s="37">
        <f>K27*M24</f>
        <v>0</v>
      </c>
      <c r="O27" s="36"/>
    </row>
    <row r="28" spans="5:20" ht="15.75" thickBot="1" x14ac:dyDescent="0.3">
      <c r="E28" t="s">
        <v>67</v>
      </c>
      <c r="K28" s="72"/>
      <c r="M28" s="37">
        <f>K28*M24</f>
        <v>0</v>
      </c>
      <c r="O28" s="36"/>
    </row>
    <row r="29" spans="5:20" ht="15.75" thickBot="1" x14ac:dyDescent="0.3">
      <c r="E29" t="s">
        <v>68</v>
      </c>
      <c r="K29" s="72"/>
      <c r="M29" s="37">
        <f>K29*M24</f>
        <v>0</v>
      </c>
      <c r="O29" s="36"/>
    </row>
    <row r="30" spans="5:20" ht="15.75" thickBot="1" x14ac:dyDescent="0.3">
      <c r="O30" s="36"/>
    </row>
    <row r="31" spans="5:20" ht="15.75" thickBot="1" x14ac:dyDescent="0.3">
      <c r="E31" t="s">
        <v>69</v>
      </c>
      <c r="M31" s="37">
        <f>SUM(M24:M29)</f>
        <v>0</v>
      </c>
    </row>
    <row r="32" spans="5:20" ht="15.75" thickBot="1" x14ac:dyDescent="0.3">
      <c r="E32" t="s">
        <v>71</v>
      </c>
      <c r="K32" s="72"/>
      <c r="M32" s="37">
        <f>K32*M31</f>
        <v>0</v>
      </c>
    </row>
    <row r="33" spans="5:13" ht="15.75" thickBot="1" x14ac:dyDescent="0.3">
      <c r="E33" t="s">
        <v>70</v>
      </c>
      <c r="M33" s="37">
        <f>SUM(M31:M32)</f>
        <v>0</v>
      </c>
    </row>
  </sheetData>
  <sheetProtection algorithmName="SHA-512" hashValue="048CAB/uUaX/P/3VtqrWbVfIpHu+RvPiai1+Zh0ciquSMo42hzBCymP6ZNf2RqebuwnWnuPfXK5cd1lTTsEerQ==" saltValue="6EH5mD6BooTRC0tMyEydLg==" spinCount="100000" sheet="1" objects="1" scenarios="1"/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N44" sqref="N4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47" sqref="P4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00"/>
  <sheetViews>
    <sheetView workbookViewId="0">
      <selection activeCell="A21" sqref="A21"/>
    </sheetView>
  </sheetViews>
  <sheetFormatPr defaultRowHeight="15" x14ac:dyDescent="0.25"/>
  <cols>
    <col min="1" max="1" width="13.5703125" style="55" customWidth="1"/>
    <col min="2" max="2" width="34" style="55" customWidth="1"/>
    <col min="3" max="3" width="55.85546875" customWidth="1"/>
    <col min="5" max="5" width="12.85546875" customWidth="1"/>
    <col min="6" max="9" width="4.5703125" style="55" bestFit="1" customWidth="1"/>
    <col min="10" max="10" width="12.85546875" customWidth="1"/>
    <col min="11" max="12" width="9.42578125" customWidth="1"/>
    <col min="14" max="14" width="32" customWidth="1"/>
    <col min="15" max="15" width="11" customWidth="1"/>
    <col min="16" max="16" width="37.5703125" customWidth="1"/>
    <col min="20" max="20" width="13.28515625" customWidth="1"/>
  </cols>
  <sheetData>
    <row r="3" spans="1:24" x14ac:dyDescent="0.25">
      <c r="C3" t="s">
        <v>79</v>
      </c>
    </row>
    <row r="4" spans="1:24" x14ac:dyDescent="0.25">
      <c r="C4" s="43" t="s">
        <v>38</v>
      </c>
    </row>
    <row r="6" spans="1:24" ht="15.75" thickBot="1" x14ac:dyDescent="0.3">
      <c r="C6" s="9" t="s">
        <v>47</v>
      </c>
    </row>
    <row r="7" spans="1:24" ht="27" thickBot="1" x14ac:dyDescent="0.45">
      <c r="C7" s="8" t="s">
        <v>44</v>
      </c>
    </row>
    <row r="9" spans="1:24" ht="90.75" thickBot="1" x14ac:dyDescent="0.3">
      <c r="A9" s="56" t="s">
        <v>87</v>
      </c>
      <c r="B9" s="56" t="s">
        <v>88</v>
      </c>
      <c r="C9" t="s">
        <v>45</v>
      </c>
      <c r="D9" t="s">
        <v>39</v>
      </c>
      <c r="E9" s="3" t="s">
        <v>159</v>
      </c>
      <c r="F9" s="96" t="s">
        <v>75</v>
      </c>
      <c r="G9" s="96" t="s">
        <v>76</v>
      </c>
      <c r="H9" s="96" t="s">
        <v>77</v>
      </c>
      <c r="I9" s="96" t="s">
        <v>78</v>
      </c>
      <c r="J9" s="3" t="s">
        <v>160</v>
      </c>
      <c r="K9" s="3" t="s">
        <v>40</v>
      </c>
      <c r="L9" s="3" t="s">
        <v>43</v>
      </c>
      <c r="M9" s="7" t="s">
        <v>41</v>
      </c>
      <c r="N9" s="3" t="s">
        <v>42</v>
      </c>
      <c r="O9" s="3" t="s">
        <v>80</v>
      </c>
      <c r="P9" s="3" t="s">
        <v>81</v>
      </c>
    </row>
    <row r="10" spans="1:24" ht="15.75" thickBot="1" x14ac:dyDescent="0.3">
      <c r="A10" s="91"/>
      <c r="B10" s="57" t="s">
        <v>93</v>
      </c>
      <c r="C10" s="58" t="s">
        <v>167</v>
      </c>
      <c r="D10" s="40" t="s">
        <v>48</v>
      </c>
      <c r="E10" s="40">
        <v>180</v>
      </c>
      <c r="F10" s="72">
        <v>0.05</v>
      </c>
      <c r="G10" s="72">
        <v>0.05</v>
      </c>
      <c r="H10" s="72">
        <v>0.05</v>
      </c>
      <c r="I10" s="72">
        <v>0.05</v>
      </c>
      <c r="J10" s="18">
        <f t="shared" ref="J10:J41" si="0">E10+(E10*F10)+(E10*G10)+(E10*H10)+(E10*I10)</f>
        <v>216</v>
      </c>
      <c r="K10" s="39">
        <f>IF(E10=0,"",3600/E10)</f>
        <v>20</v>
      </c>
      <c r="L10" s="39">
        <f>IF(J10=0,"",3600/J10)</f>
        <v>16.666666666666668</v>
      </c>
      <c r="M10" s="40">
        <v>1</v>
      </c>
      <c r="N10" s="41" t="s">
        <v>46</v>
      </c>
      <c r="O10" s="47">
        <v>42309</v>
      </c>
      <c r="P10" s="42" t="s">
        <v>82</v>
      </c>
      <c r="R10" t="s">
        <v>131</v>
      </c>
      <c r="S10" s="33"/>
      <c r="T10" s="33"/>
      <c r="U10" s="33"/>
      <c r="W10" s="33"/>
      <c r="X10" s="33"/>
    </row>
    <row r="11" spans="1:24" ht="15.75" thickBot="1" x14ac:dyDescent="0.3">
      <c r="A11" s="91"/>
      <c r="B11" s="57" t="s">
        <v>102</v>
      </c>
      <c r="C11" s="58" t="s">
        <v>164</v>
      </c>
      <c r="D11" s="40" t="s">
        <v>148</v>
      </c>
      <c r="E11" s="40">
        <v>4.2</v>
      </c>
      <c r="F11" s="72">
        <v>0.05</v>
      </c>
      <c r="G11" s="72">
        <v>0.05</v>
      </c>
      <c r="H11" s="72">
        <v>0.1</v>
      </c>
      <c r="I11" s="72">
        <v>0.2</v>
      </c>
      <c r="J11" s="18">
        <f t="shared" si="0"/>
        <v>5.88</v>
      </c>
      <c r="K11" s="39">
        <f t="shared" ref="K11:K74" si="1">IF(E11=0,"",3600/E11)</f>
        <v>857.14285714285711</v>
      </c>
      <c r="L11" s="39">
        <f t="shared" ref="L11:L74" si="2">IF(J11=0,"",3600/J11)</f>
        <v>612.24489795918373</v>
      </c>
      <c r="M11" s="40">
        <v>1</v>
      </c>
      <c r="N11" s="41" t="s">
        <v>165</v>
      </c>
      <c r="O11" s="47">
        <v>42309</v>
      </c>
      <c r="P11" s="42" t="s">
        <v>166</v>
      </c>
      <c r="R11" t="s">
        <v>89</v>
      </c>
      <c r="S11" s="33"/>
      <c r="T11" s="33"/>
      <c r="U11" s="33"/>
      <c r="V11" s="33" t="s">
        <v>48</v>
      </c>
      <c r="W11" s="33"/>
      <c r="X11" s="33"/>
    </row>
    <row r="12" spans="1:24" ht="15.75" thickBot="1" x14ac:dyDescent="0.3">
      <c r="A12" s="91"/>
      <c r="B12" s="57" t="s">
        <v>131</v>
      </c>
      <c r="C12" s="58"/>
      <c r="D12" s="40"/>
      <c r="E12" s="40"/>
      <c r="F12" s="72">
        <v>0.05</v>
      </c>
      <c r="G12" s="72">
        <v>0.05</v>
      </c>
      <c r="H12" s="72">
        <v>0.05</v>
      </c>
      <c r="I12" s="72">
        <v>0.05</v>
      </c>
      <c r="J12" s="18">
        <f t="shared" si="0"/>
        <v>0</v>
      </c>
      <c r="K12" s="39" t="str">
        <f t="shared" si="1"/>
        <v/>
      </c>
      <c r="L12" s="39" t="str">
        <f t="shared" si="2"/>
        <v/>
      </c>
      <c r="M12" s="40"/>
      <c r="N12" s="41"/>
      <c r="O12" s="47"/>
      <c r="P12" s="42"/>
      <c r="R12" t="s">
        <v>91</v>
      </c>
      <c r="S12" s="33"/>
      <c r="T12" s="33"/>
      <c r="U12" s="33"/>
      <c r="V12" s="33" t="s">
        <v>148</v>
      </c>
      <c r="W12" s="44"/>
      <c r="X12" s="33"/>
    </row>
    <row r="13" spans="1:24" ht="15.75" thickBot="1" x14ac:dyDescent="0.3">
      <c r="A13" s="91"/>
      <c r="B13" s="57" t="s">
        <v>131</v>
      </c>
      <c r="C13" s="58"/>
      <c r="D13" s="40"/>
      <c r="E13" s="40"/>
      <c r="F13" s="72">
        <v>0.05</v>
      </c>
      <c r="G13" s="72">
        <v>0.05</v>
      </c>
      <c r="H13" s="72">
        <v>0.05</v>
      </c>
      <c r="I13" s="72">
        <v>0.05</v>
      </c>
      <c r="J13" s="18">
        <f t="shared" si="0"/>
        <v>0</v>
      </c>
      <c r="K13" s="39" t="str">
        <f t="shared" si="1"/>
        <v/>
      </c>
      <c r="L13" s="39" t="str">
        <f t="shared" si="2"/>
        <v/>
      </c>
      <c r="M13" s="40"/>
      <c r="N13" s="41"/>
      <c r="O13" s="47"/>
      <c r="P13" s="42"/>
      <c r="R13" t="s">
        <v>90</v>
      </c>
      <c r="S13" s="33"/>
      <c r="T13" s="33"/>
      <c r="U13" s="33"/>
      <c r="V13" s="33" t="s">
        <v>149</v>
      </c>
      <c r="W13" s="44"/>
      <c r="X13" s="33"/>
    </row>
    <row r="14" spans="1:24" ht="15.75" thickBot="1" x14ac:dyDescent="0.3">
      <c r="A14" s="91"/>
      <c r="B14" s="57" t="s">
        <v>131</v>
      </c>
      <c r="C14" s="58"/>
      <c r="D14" s="40"/>
      <c r="E14" s="40"/>
      <c r="F14" s="72">
        <v>0.05</v>
      </c>
      <c r="G14" s="72">
        <v>0.05</v>
      </c>
      <c r="H14" s="72">
        <v>0.05</v>
      </c>
      <c r="I14" s="72">
        <v>0.05</v>
      </c>
      <c r="J14" s="18">
        <f t="shared" si="0"/>
        <v>0</v>
      </c>
      <c r="K14" s="39" t="str">
        <f t="shared" si="1"/>
        <v/>
      </c>
      <c r="L14" s="39" t="str">
        <f t="shared" si="2"/>
        <v/>
      </c>
      <c r="M14" s="40"/>
      <c r="N14" s="41"/>
      <c r="O14" s="47"/>
      <c r="P14" s="42"/>
      <c r="R14" t="s">
        <v>92</v>
      </c>
      <c r="S14" s="33"/>
      <c r="T14" s="33"/>
      <c r="U14" s="33"/>
      <c r="V14" s="33" t="s">
        <v>161</v>
      </c>
      <c r="W14" s="44"/>
      <c r="X14" s="33"/>
    </row>
    <row r="15" spans="1:24" ht="15.75" thickBot="1" x14ac:dyDescent="0.3">
      <c r="A15" s="91"/>
      <c r="B15" s="57" t="s">
        <v>131</v>
      </c>
      <c r="C15" s="58"/>
      <c r="D15" s="40"/>
      <c r="E15" s="40"/>
      <c r="F15" s="72">
        <v>0.05</v>
      </c>
      <c r="G15" s="72">
        <v>0.05</v>
      </c>
      <c r="H15" s="72">
        <v>0.05</v>
      </c>
      <c r="I15" s="72">
        <v>0.05</v>
      </c>
      <c r="J15" s="18">
        <f t="shared" si="0"/>
        <v>0</v>
      </c>
      <c r="K15" s="39" t="str">
        <f t="shared" si="1"/>
        <v/>
      </c>
      <c r="L15" s="39" t="str">
        <f t="shared" si="2"/>
        <v/>
      </c>
      <c r="M15" s="40"/>
      <c r="N15" s="41"/>
      <c r="O15" s="47"/>
      <c r="P15" s="42"/>
      <c r="R15" t="s">
        <v>93</v>
      </c>
      <c r="S15" s="33"/>
      <c r="T15" s="33"/>
      <c r="U15" s="33"/>
      <c r="V15" s="33" t="s">
        <v>151</v>
      </c>
      <c r="W15" s="44"/>
      <c r="X15" s="33"/>
    </row>
    <row r="16" spans="1:24" ht="15.75" thickBot="1" x14ac:dyDescent="0.3">
      <c r="A16" s="91"/>
      <c r="B16" s="57" t="s">
        <v>131</v>
      </c>
      <c r="C16" s="58"/>
      <c r="D16" s="40"/>
      <c r="E16" s="40"/>
      <c r="F16" s="72">
        <v>0.05</v>
      </c>
      <c r="G16" s="72">
        <v>0.05</v>
      </c>
      <c r="H16" s="72">
        <v>0.05</v>
      </c>
      <c r="I16" s="72">
        <v>0.05</v>
      </c>
      <c r="J16" s="18">
        <f t="shared" si="0"/>
        <v>0</v>
      </c>
      <c r="K16" s="39" t="str">
        <f t="shared" si="1"/>
        <v/>
      </c>
      <c r="L16" s="39" t="str">
        <f t="shared" si="2"/>
        <v/>
      </c>
      <c r="M16" s="40"/>
      <c r="N16" s="41"/>
      <c r="O16" s="47"/>
      <c r="P16" s="42"/>
      <c r="R16" t="s">
        <v>94</v>
      </c>
      <c r="S16" s="33"/>
      <c r="T16" s="33"/>
      <c r="U16" s="33"/>
      <c r="V16" s="33" t="s">
        <v>153</v>
      </c>
      <c r="W16" s="33"/>
      <c r="X16" s="33"/>
    </row>
    <row r="17" spans="1:24" ht="15.75" thickBot="1" x14ac:dyDescent="0.3">
      <c r="A17" s="91"/>
      <c r="B17" s="57" t="s">
        <v>131</v>
      </c>
      <c r="C17" s="58"/>
      <c r="D17" s="40"/>
      <c r="E17" s="40"/>
      <c r="F17" s="72">
        <v>0.05</v>
      </c>
      <c r="G17" s="72">
        <v>0.05</v>
      </c>
      <c r="H17" s="72">
        <v>0.05</v>
      </c>
      <c r="I17" s="72">
        <v>0.05</v>
      </c>
      <c r="J17" s="18">
        <f t="shared" si="0"/>
        <v>0</v>
      </c>
      <c r="K17" s="39" t="str">
        <f t="shared" si="1"/>
        <v/>
      </c>
      <c r="L17" s="39" t="str">
        <f t="shared" si="2"/>
        <v/>
      </c>
      <c r="M17" s="40"/>
      <c r="N17" s="41"/>
      <c r="O17" s="47"/>
      <c r="P17" s="42"/>
      <c r="R17" t="s">
        <v>103</v>
      </c>
      <c r="S17" s="33"/>
      <c r="T17" s="33"/>
      <c r="U17" s="33"/>
      <c r="V17" s="33" t="s">
        <v>157</v>
      </c>
      <c r="W17" s="33"/>
      <c r="X17" s="33"/>
    </row>
    <row r="18" spans="1:24" ht="16.5" customHeight="1" thickBot="1" x14ac:dyDescent="0.4">
      <c r="A18" s="91"/>
      <c r="B18" s="57" t="s">
        <v>131</v>
      </c>
      <c r="C18" s="58"/>
      <c r="D18" s="40"/>
      <c r="E18" s="40"/>
      <c r="F18" s="72">
        <v>0.05</v>
      </c>
      <c r="G18" s="72">
        <v>0.05</v>
      </c>
      <c r="H18" s="72">
        <v>0.05</v>
      </c>
      <c r="I18" s="72">
        <v>0.05</v>
      </c>
      <c r="J18" s="18">
        <f t="shared" si="0"/>
        <v>0</v>
      </c>
      <c r="K18" s="39" t="str">
        <f t="shared" si="1"/>
        <v/>
      </c>
      <c r="L18" s="39" t="str">
        <f t="shared" si="2"/>
        <v/>
      </c>
      <c r="M18" s="40"/>
      <c r="N18" s="41"/>
      <c r="O18" s="47"/>
      <c r="P18" s="42"/>
      <c r="R18" t="s">
        <v>95</v>
      </c>
      <c r="S18" s="33"/>
      <c r="T18" s="45"/>
      <c r="U18" s="33"/>
      <c r="V18" s="33" t="s">
        <v>155</v>
      </c>
      <c r="W18" s="33"/>
      <c r="X18" s="33"/>
    </row>
    <row r="19" spans="1:24" ht="15.75" thickBot="1" x14ac:dyDescent="0.3">
      <c r="A19" s="91"/>
      <c r="B19" s="57" t="s">
        <v>131</v>
      </c>
      <c r="C19" s="58"/>
      <c r="D19" s="40"/>
      <c r="E19" s="40"/>
      <c r="F19" s="72">
        <v>0.05</v>
      </c>
      <c r="G19" s="72">
        <v>0.05</v>
      </c>
      <c r="H19" s="72">
        <v>0.05</v>
      </c>
      <c r="I19" s="72">
        <v>0.05</v>
      </c>
      <c r="J19" s="18">
        <f t="shared" si="0"/>
        <v>0</v>
      </c>
      <c r="K19" s="39" t="str">
        <f t="shared" si="1"/>
        <v/>
      </c>
      <c r="L19" s="39" t="str">
        <f t="shared" si="2"/>
        <v/>
      </c>
      <c r="M19" s="40"/>
      <c r="N19" s="41"/>
      <c r="O19" s="42"/>
      <c r="P19" s="42"/>
      <c r="R19" t="s">
        <v>128</v>
      </c>
      <c r="S19" s="33"/>
      <c r="T19" s="46"/>
      <c r="U19" s="33"/>
      <c r="V19" s="33"/>
      <c r="W19" s="33"/>
      <c r="X19" s="33"/>
    </row>
    <row r="20" spans="1:24" ht="15.75" thickBot="1" x14ac:dyDescent="0.3">
      <c r="A20" s="91"/>
      <c r="B20" s="57" t="s">
        <v>131</v>
      </c>
      <c r="C20" s="58"/>
      <c r="D20" s="40"/>
      <c r="E20" s="40"/>
      <c r="F20" s="72">
        <v>0.05</v>
      </c>
      <c r="G20" s="72">
        <v>0.05</v>
      </c>
      <c r="H20" s="72">
        <v>0.05</v>
      </c>
      <c r="I20" s="72">
        <v>0.05</v>
      </c>
      <c r="J20" s="18">
        <f t="shared" si="0"/>
        <v>0</v>
      </c>
      <c r="K20" s="39" t="str">
        <f t="shared" si="1"/>
        <v/>
      </c>
      <c r="L20" s="39" t="str">
        <f t="shared" si="2"/>
        <v/>
      </c>
      <c r="M20" s="40"/>
      <c r="N20" s="41"/>
      <c r="O20" s="42"/>
      <c r="P20" s="42"/>
      <c r="R20" t="s">
        <v>96</v>
      </c>
    </row>
    <row r="21" spans="1:24" ht="15.75" thickBot="1" x14ac:dyDescent="0.3">
      <c r="A21" s="91"/>
      <c r="B21" s="57" t="s">
        <v>131</v>
      </c>
      <c r="C21" s="58"/>
      <c r="D21" s="40"/>
      <c r="E21" s="40"/>
      <c r="F21" s="72">
        <v>0.05</v>
      </c>
      <c r="G21" s="72">
        <v>0.05</v>
      </c>
      <c r="H21" s="72">
        <v>0.05</v>
      </c>
      <c r="I21" s="72">
        <v>0.05</v>
      </c>
      <c r="J21" s="18">
        <f t="shared" si="0"/>
        <v>0</v>
      </c>
      <c r="K21" s="39" t="str">
        <f t="shared" si="1"/>
        <v/>
      </c>
      <c r="L21" s="39" t="str">
        <f t="shared" si="2"/>
        <v/>
      </c>
      <c r="M21" s="40"/>
      <c r="N21" s="41"/>
      <c r="O21" s="42"/>
      <c r="P21" s="42"/>
      <c r="R21" t="s">
        <v>97</v>
      </c>
    </row>
    <row r="22" spans="1:24" ht="15.75" thickBot="1" x14ac:dyDescent="0.3">
      <c r="A22" s="91"/>
      <c r="B22" s="57" t="s">
        <v>131</v>
      </c>
      <c r="C22" s="58"/>
      <c r="D22" s="40"/>
      <c r="E22" s="40"/>
      <c r="F22" s="72">
        <v>0.05</v>
      </c>
      <c r="G22" s="72">
        <v>0.05</v>
      </c>
      <c r="H22" s="72">
        <v>0.05</v>
      </c>
      <c r="I22" s="72">
        <v>0.05</v>
      </c>
      <c r="J22" s="18">
        <f t="shared" si="0"/>
        <v>0</v>
      </c>
      <c r="K22" s="39" t="str">
        <f t="shared" si="1"/>
        <v/>
      </c>
      <c r="L22" s="39" t="str">
        <f t="shared" si="2"/>
        <v/>
      </c>
      <c r="M22" s="40"/>
      <c r="N22" s="41"/>
      <c r="O22" s="42"/>
      <c r="P22" s="42"/>
      <c r="R22" t="s">
        <v>98</v>
      </c>
    </row>
    <row r="23" spans="1:24" ht="15.75" thickBot="1" x14ac:dyDescent="0.3">
      <c r="A23" s="91"/>
      <c r="B23" s="57" t="s">
        <v>131</v>
      </c>
      <c r="C23" s="58"/>
      <c r="D23" s="40"/>
      <c r="E23" s="40"/>
      <c r="F23" s="72">
        <v>0.05</v>
      </c>
      <c r="G23" s="72">
        <v>0.05</v>
      </c>
      <c r="H23" s="72">
        <v>0.05</v>
      </c>
      <c r="I23" s="72">
        <v>0.05</v>
      </c>
      <c r="J23" s="18">
        <f t="shared" si="0"/>
        <v>0</v>
      </c>
      <c r="K23" s="39" t="str">
        <f t="shared" si="1"/>
        <v/>
      </c>
      <c r="L23" s="39" t="str">
        <f t="shared" si="2"/>
        <v/>
      </c>
      <c r="M23" s="40"/>
      <c r="N23" s="41"/>
      <c r="O23" s="42"/>
      <c r="P23" s="42"/>
      <c r="R23" t="s">
        <v>99</v>
      </c>
    </row>
    <row r="24" spans="1:24" ht="15.75" thickBot="1" x14ac:dyDescent="0.3">
      <c r="A24" s="91"/>
      <c r="B24" s="57" t="s">
        <v>131</v>
      </c>
      <c r="C24" s="58"/>
      <c r="D24" s="40"/>
      <c r="E24" s="40"/>
      <c r="F24" s="72">
        <v>0.05</v>
      </c>
      <c r="G24" s="72">
        <v>0.05</v>
      </c>
      <c r="H24" s="72">
        <v>0.05</v>
      </c>
      <c r="I24" s="72">
        <v>0.05</v>
      </c>
      <c r="J24" s="18">
        <f t="shared" si="0"/>
        <v>0</v>
      </c>
      <c r="K24" s="39" t="str">
        <f t="shared" si="1"/>
        <v/>
      </c>
      <c r="L24" s="39" t="str">
        <f t="shared" si="2"/>
        <v/>
      </c>
      <c r="M24" s="40"/>
      <c r="N24" s="41"/>
      <c r="O24" s="42"/>
      <c r="P24" s="42"/>
      <c r="R24" t="s">
        <v>101</v>
      </c>
    </row>
    <row r="25" spans="1:24" ht="15.75" thickBot="1" x14ac:dyDescent="0.3">
      <c r="A25" s="91"/>
      <c r="B25" s="57" t="s">
        <v>131</v>
      </c>
      <c r="C25" s="58"/>
      <c r="D25" s="40"/>
      <c r="E25" s="40"/>
      <c r="F25" s="72">
        <v>0.05</v>
      </c>
      <c r="G25" s="72">
        <v>0.05</v>
      </c>
      <c r="H25" s="72">
        <v>0.05</v>
      </c>
      <c r="I25" s="72">
        <v>0.05</v>
      </c>
      <c r="J25" s="18">
        <f t="shared" si="0"/>
        <v>0</v>
      </c>
      <c r="K25" s="39" t="str">
        <f t="shared" si="1"/>
        <v/>
      </c>
      <c r="L25" s="39" t="str">
        <f t="shared" si="2"/>
        <v/>
      </c>
      <c r="M25" s="40"/>
      <c r="N25" s="41"/>
      <c r="O25" s="42"/>
      <c r="P25" s="42"/>
      <c r="R25" t="s">
        <v>100</v>
      </c>
    </row>
    <row r="26" spans="1:24" ht="15.75" thickBot="1" x14ac:dyDescent="0.3">
      <c r="A26" s="91"/>
      <c r="B26" s="57" t="s">
        <v>131</v>
      </c>
      <c r="C26" s="58"/>
      <c r="D26" s="40"/>
      <c r="E26" s="40"/>
      <c r="F26" s="72">
        <v>0.05</v>
      </c>
      <c r="G26" s="72">
        <v>0.05</v>
      </c>
      <c r="H26" s="72">
        <v>0.05</v>
      </c>
      <c r="I26" s="72">
        <v>0.05</v>
      </c>
      <c r="J26" s="18">
        <f t="shared" si="0"/>
        <v>0</v>
      </c>
      <c r="K26" s="39" t="str">
        <f t="shared" si="1"/>
        <v/>
      </c>
      <c r="L26" s="39" t="str">
        <f t="shared" si="2"/>
        <v/>
      </c>
      <c r="M26" s="40"/>
      <c r="N26" s="41"/>
      <c r="O26" s="42"/>
      <c r="P26" s="42"/>
      <c r="R26" t="s">
        <v>102</v>
      </c>
    </row>
    <row r="27" spans="1:24" ht="15.75" thickBot="1" x14ac:dyDescent="0.3">
      <c r="A27" s="91"/>
      <c r="B27" s="57" t="s">
        <v>131</v>
      </c>
      <c r="C27" s="58"/>
      <c r="D27" s="40"/>
      <c r="E27" s="40"/>
      <c r="F27" s="72">
        <v>0.05</v>
      </c>
      <c r="G27" s="72">
        <v>0.05</v>
      </c>
      <c r="H27" s="72">
        <v>0.05</v>
      </c>
      <c r="I27" s="72">
        <v>0.05</v>
      </c>
      <c r="J27" s="18">
        <f t="shared" si="0"/>
        <v>0</v>
      </c>
      <c r="K27" s="39" t="str">
        <f t="shared" si="1"/>
        <v/>
      </c>
      <c r="L27" s="39" t="str">
        <f t="shared" si="2"/>
        <v/>
      </c>
      <c r="M27" s="40"/>
      <c r="N27" s="41"/>
      <c r="O27" s="42"/>
      <c r="P27" s="42"/>
      <c r="R27" t="s">
        <v>104</v>
      </c>
    </row>
    <row r="28" spans="1:24" ht="15.75" thickBot="1" x14ac:dyDescent="0.3">
      <c r="A28" s="91"/>
      <c r="B28" s="57" t="s">
        <v>131</v>
      </c>
      <c r="C28" s="58"/>
      <c r="D28" s="40"/>
      <c r="E28" s="40"/>
      <c r="F28" s="72">
        <v>0.05</v>
      </c>
      <c r="G28" s="72">
        <v>0.05</v>
      </c>
      <c r="H28" s="72">
        <v>0.05</v>
      </c>
      <c r="I28" s="72">
        <v>0.05</v>
      </c>
      <c r="J28" s="18">
        <f t="shared" si="0"/>
        <v>0</v>
      </c>
      <c r="K28" s="39" t="str">
        <f t="shared" si="1"/>
        <v/>
      </c>
      <c r="L28" s="39" t="str">
        <f t="shared" si="2"/>
        <v/>
      </c>
      <c r="M28" s="40"/>
      <c r="N28" s="41"/>
      <c r="O28" s="42"/>
      <c r="P28" s="42"/>
      <c r="R28" t="s">
        <v>105</v>
      </c>
    </row>
    <row r="29" spans="1:24" ht="15.75" thickBot="1" x14ac:dyDescent="0.3">
      <c r="A29" s="91"/>
      <c r="B29" s="57" t="s">
        <v>131</v>
      </c>
      <c r="C29" s="58"/>
      <c r="D29" s="40"/>
      <c r="E29" s="40"/>
      <c r="F29" s="72">
        <v>0.05</v>
      </c>
      <c r="G29" s="72">
        <v>0.05</v>
      </c>
      <c r="H29" s="72">
        <v>0.05</v>
      </c>
      <c r="I29" s="72">
        <v>0.05</v>
      </c>
      <c r="J29" s="18">
        <f t="shared" si="0"/>
        <v>0</v>
      </c>
      <c r="K29" s="39" t="str">
        <f t="shared" si="1"/>
        <v/>
      </c>
      <c r="L29" s="39" t="str">
        <f t="shared" si="2"/>
        <v/>
      </c>
      <c r="M29" s="40"/>
      <c r="N29" s="41"/>
      <c r="O29" s="42"/>
      <c r="P29" s="42"/>
      <c r="R29" t="s">
        <v>106</v>
      </c>
    </row>
    <row r="30" spans="1:24" ht="15.75" thickBot="1" x14ac:dyDescent="0.3">
      <c r="A30" s="91"/>
      <c r="B30" s="57" t="s">
        <v>131</v>
      </c>
      <c r="C30" s="58"/>
      <c r="D30" s="40"/>
      <c r="E30" s="40"/>
      <c r="F30" s="72">
        <v>0.05</v>
      </c>
      <c r="G30" s="72">
        <v>0.05</v>
      </c>
      <c r="H30" s="72">
        <v>0.05</v>
      </c>
      <c r="I30" s="72">
        <v>0.05</v>
      </c>
      <c r="J30" s="18">
        <f t="shared" si="0"/>
        <v>0</v>
      </c>
      <c r="K30" s="39" t="str">
        <f t="shared" si="1"/>
        <v/>
      </c>
      <c r="L30" s="39" t="str">
        <f t="shared" si="2"/>
        <v/>
      </c>
      <c r="M30" s="40"/>
      <c r="N30" s="41"/>
      <c r="O30" s="42"/>
      <c r="P30" s="42"/>
      <c r="R30" t="s">
        <v>107</v>
      </c>
    </row>
    <row r="31" spans="1:24" ht="15.75" thickBot="1" x14ac:dyDescent="0.3">
      <c r="A31" s="91"/>
      <c r="B31" s="57" t="s">
        <v>131</v>
      </c>
      <c r="C31" s="58"/>
      <c r="D31" s="40"/>
      <c r="E31" s="40"/>
      <c r="F31" s="72">
        <v>0.05</v>
      </c>
      <c r="G31" s="72">
        <v>0.05</v>
      </c>
      <c r="H31" s="72">
        <v>0.05</v>
      </c>
      <c r="I31" s="72">
        <v>0.05</v>
      </c>
      <c r="J31" s="18">
        <f t="shared" si="0"/>
        <v>0</v>
      </c>
      <c r="K31" s="39" t="str">
        <f t="shared" si="1"/>
        <v/>
      </c>
      <c r="L31" s="39" t="str">
        <f t="shared" si="2"/>
        <v/>
      </c>
      <c r="M31" s="40"/>
      <c r="N31" s="41"/>
      <c r="O31" s="42"/>
      <c r="P31" s="42"/>
      <c r="R31" t="s">
        <v>108</v>
      </c>
    </row>
    <row r="32" spans="1:24" ht="15.75" thickBot="1" x14ac:dyDescent="0.3">
      <c r="A32" s="91"/>
      <c r="B32" s="57" t="s">
        <v>131</v>
      </c>
      <c r="C32" s="58"/>
      <c r="D32" s="40"/>
      <c r="E32" s="40"/>
      <c r="F32" s="72">
        <v>0.05</v>
      </c>
      <c r="G32" s="72">
        <v>0.05</v>
      </c>
      <c r="H32" s="72">
        <v>0.05</v>
      </c>
      <c r="I32" s="72">
        <v>0.05</v>
      </c>
      <c r="J32" s="18">
        <f t="shared" si="0"/>
        <v>0</v>
      </c>
      <c r="K32" s="39" t="str">
        <f t="shared" si="1"/>
        <v/>
      </c>
      <c r="L32" s="39" t="str">
        <f t="shared" si="2"/>
        <v/>
      </c>
      <c r="M32" s="40"/>
      <c r="N32" s="41"/>
      <c r="O32" s="42"/>
      <c r="P32" s="42"/>
    </row>
    <row r="33" spans="1:16" ht="15.75" thickBot="1" x14ac:dyDescent="0.3">
      <c r="A33" s="91"/>
      <c r="B33" s="57" t="s">
        <v>131</v>
      </c>
      <c r="C33" s="58"/>
      <c r="D33" s="40"/>
      <c r="E33" s="40"/>
      <c r="F33" s="72">
        <v>0.05</v>
      </c>
      <c r="G33" s="72">
        <v>0.05</v>
      </c>
      <c r="H33" s="72">
        <v>0.05</v>
      </c>
      <c r="I33" s="72">
        <v>0.05</v>
      </c>
      <c r="J33" s="18">
        <f t="shared" si="0"/>
        <v>0</v>
      </c>
      <c r="K33" s="39" t="str">
        <f t="shared" si="1"/>
        <v/>
      </c>
      <c r="L33" s="39" t="str">
        <f t="shared" si="2"/>
        <v/>
      </c>
      <c r="M33" s="40"/>
      <c r="N33" s="41"/>
      <c r="O33" s="42"/>
      <c r="P33" s="42"/>
    </row>
    <row r="34" spans="1:16" ht="15.75" thickBot="1" x14ac:dyDescent="0.3">
      <c r="A34" s="91"/>
      <c r="B34" s="57" t="s">
        <v>131</v>
      </c>
      <c r="C34" s="58"/>
      <c r="D34" s="40"/>
      <c r="E34" s="40"/>
      <c r="F34" s="72">
        <v>0.05</v>
      </c>
      <c r="G34" s="72">
        <v>0.05</v>
      </c>
      <c r="H34" s="72">
        <v>0.05</v>
      </c>
      <c r="I34" s="72">
        <v>0.05</v>
      </c>
      <c r="J34" s="18">
        <f t="shared" si="0"/>
        <v>0</v>
      </c>
      <c r="K34" s="39" t="str">
        <f t="shared" si="1"/>
        <v/>
      </c>
      <c r="L34" s="39" t="str">
        <f t="shared" si="2"/>
        <v/>
      </c>
      <c r="M34" s="40"/>
      <c r="N34" s="41"/>
      <c r="O34" s="42"/>
      <c r="P34" s="42"/>
    </row>
    <row r="35" spans="1:16" ht="15.75" thickBot="1" x14ac:dyDescent="0.3">
      <c r="A35" s="91"/>
      <c r="B35" s="57" t="s">
        <v>131</v>
      </c>
      <c r="C35" s="58"/>
      <c r="D35" s="40"/>
      <c r="E35" s="40"/>
      <c r="F35" s="72">
        <v>0.05</v>
      </c>
      <c r="G35" s="72">
        <v>0.05</v>
      </c>
      <c r="H35" s="72">
        <v>0.05</v>
      </c>
      <c r="I35" s="72">
        <v>0.05</v>
      </c>
      <c r="J35" s="18">
        <f t="shared" si="0"/>
        <v>0</v>
      </c>
      <c r="K35" s="39" t="str">
        <f t="shared" si="1"/>
        <v/>
      </c>
      <c r="L35" s="39" t="str">
        <f t="shared" si="2"/>
        <v/>
      </c>
      <c r="M35" s="40"/>
      <c r="N35" s="41"/>
      <c r="O35" s="42"/>
      <c r="P35" s="42"/>
    </row>
    <row r="36" spans="1:16" ht="15.75" thickBot="1" x14ac:dyDescent="0.3">
      <c r="A36" s="91"/>
      <c r="B36" s="57" t="s">
        <v>131</v>
      </c>
      <c r="C36" s="58"/>
      <c r="D36" s="40"/>
      <c r="E36" s="40"/>
      <c r="F36" s="72">
        <v>0.05</v>
      </c>
      <c r="G36" s="72">
        <v>0.05</v>
      </c>
      <c r="H36" s="72">
        <v>0.05</v>
      </c>
      <c r="I36" s="72">
        <v>0.05</v>
      </c>
      <c r="J36" s="18">
        <f t="shared" si="0"/>
        <v>0</v>
      </c>
      <c r="K36" s="39" t="str">
        <f t="shared" si="1"/>
        <v/>
      </c>
      <c r="L36" s="39" t="str">
        <f t="shared" si="2"/>
        <v/>
      </c>
      <c r="M36" s="40"/>
      <c r="N36" s="41"/>
      <c r="O36" s="42"/>
      <c r="P36" s="42"/>
    </row>
    <row r="37" spans="1:16" ht="15.75" thickBot="1" x14ac:dyDescent="0.3">
      <c r="A37" s="91"/>
      <c r="B37" s="57" t="s">
        <v>131</v>
      </c>
      <c r="C37" s="58"/>
      <c r="D37" s="40"/>
      <c r="E37" s="40"/>
      <c r="F37" s="72">
        <v>0.05</v>
      </c>
      <c r="G37" s="72">
        <v>0.05</v>
      </c>
      <c r="H37" s="72">
        <v>0.05</v>
      </c>
      <c r="I37" s="72">
        <v>0.05</v>
      </c>
      <c r="J37" s="18">
        <f t="shared" si="0"/>
        <v>0</v>
      </c>
      <c r="K37" s="39" t="str">
        <f t="shared" si="1"/>
        <v/>
      </c>
      <c r="L37" s="39" t="str">
        <f t="shared" si="2"/>
        <v/>
      </c>
      <c r="M37" s="40"/>
      <c r="N37" s="41"/>
      <c r="O37" s="42"/>
      <c r="P37" s="42"/>
    </row>
    <row r="38" spans="1:16" ht="15.75" thickBot="1" x14ac:dyDescent="0.3">
      <c r="A38" s="91"/>
      <c r="B38" s="57" t="s">
        <v>131</v>
      </c>
      <c r="C38" s="58"/>
      <c r="D38" s="40"/>
      <c r="E38" s="40"/>
      <c r="F38" s="72">
        <v>0.05</v>
      </c>
      <c r="G38" s="72">
        <v>0.05</v>
      </c>
      <c r="H38" s="72">
        <v>0.05</v>
      </c>
      <c r="I38" s="72">
        <v>0.05</v>
      </c>
      <c r="J38" s="18">
        <f t="shared" si="0"/>
        <v>0</v>
      </c>
      <c r="K38" s="39" t="str">
        <f t="shared" si="1"/>
        <v/>
      </c>
      <c r="L38" s="39" t="str">
        <f t="shared" si="2"/>
        <v/>
      </c>
      <c r="M38" s="40"/>
      <c r="N38" s="41"/>
      <c r="O38" s="42"/>
      <c r="P38" s="42"/>
    </row>
    <row r="39" spans="1:16" ht="15.75" thickBot="1" x14ac:dyDescent="0.3">
      <c r="A39" s="91"/>
      <c r="B39" s="57" t="s">
        <v>131</v>
      </c>
      <c r="C39" s="58"/>
      <c r="D39" s="40"/>
      <c r="E39" s="40"/>
      <c r="F39" s="72">
        <v>0.05</v>
      </c>
      <c r="G39" s="72">
        <v>0.05</v>
      </c>
      <c r="H39" s="72">
        <v>0.05</v>
      </c>
      <c r="I39" s="72">
        <v>0.05</v>
      </c>
      <c r="J39" s="18">
        <f t="shared" si="0"/>
        <v>0</v>
      </c>
      <c r="K39" s="39" t="str">
        <f t="shared" si="1"/>
        <v/>
      </c>
      <c r="L39" s="39" t="str">
        <f t="shared" si="2"/>
        <v/>
      </c>
      <c r="M39" s="40"/>
      <c r="N39" s="41"/>
      <c r="O39" s="42"/>
      <c r="P39" s="42"/>
    </row>
    <row r="40" spans="1:16" ht="15.75" thickBot="1" x14ac:dyDescent="0.3">
      <c r="A40" s="91"/>
      <c r="B40" s="57" t="s">
        <v>131</v>
      </c>
      <c r="C40" s="58"/>
      <c r="D40" s="40"/>
      <c r="E40" s="40"/>
      <c r="F40" s="72">
        <v>0.05</v>
      </c>
      <c r="G40" s="72">
        <v>0.05</v>
      </c>
      <c r="H40" s="72">
        <v>0.05</v>
      </c>
      <c r="I40" s="72">
        <v>0.05</v>
      </c>
      <c r="J40" s="18">
        <f t="shared" si="0"/>
        <v>0</v>
      </c>
      <c r="K40" s="39" t="str">
        <f t="shared" si="1"/>
        <v/>
      </c>
      <c r="L40" s="39" t="str">
        <f t="shared" si="2"/>
        <v/>
      </c>
      <c r="M40" s="40"/>
      <c r="N40" s="41"/>
      <c r="O40" s="42"/>
      <c r="P40" s="42"/>
    </row>
    <row r="41" spans="1:16" ht="15.75" thickBot="1" x14ac:dyDescent="0.3">
      <c r="A41" s="91"/>
      <c r="B41" s="57" t="s">
        <v>131</v>
      </c>
      <c r="C41" s="58"/>
      <c r="D41" s="40"/>
      <c r="E41" s="40"/>
      <c r="F41" s="72">
        <v>0.05</v>
      </c>
      <c r="G41" s="72">
        <v>0.05</v>
      </c>
      <c r="H41" s="72">
        <v>0.05</v>
      </c>
      <c r="I41" s="72">
        <v>0.05</v>
      </c>
      <c r="J41" s="18">
        <f t="shared" si="0"/>
        <v>0</v>
      </c>
      <c r="K41" s="39" t="str">
        <f t="shared" si="1"/>
        <v/>
      </c>
      <c r="L41" s="39" t="str">
        <f t="shared" si="2"/>
        <v/>
      </c>
      <c r="M41" s="40"/>
      <c r="N41" s="41"/>
      <c r="O41" s="42"/>
      <c r="P41" s="42"/>
    </row>
    <row r="42" spans="1:16" ht="15.75" thickBot="1" x14ac:dyDescent="0.3">
      <c r="A42" s="91"/>
      <c r="B42" s="57" t="s">
        <v>131</v>
      </c>
      <c r="C42" s="58"/>
      <c r="D42" s="40"/>
      <c r="E42" s="40"/>
      <c r="F42" s="72">
        <v>0.05</v>
      </c>
      <c r="G42" s="72">
        <v>0.05</v>
      </c>
      <c r="H42" s="72">
        <v>0.05</v>
      </c>
      <c r="I42" s="72">
        <v>0.05</v>
      </c>
      <c r="J42" s="18">
        <f t="shared" ref="J42:J73" si="3">E42+(E42*F42)+(E42*G42)+(E42*H42)+(E42*I42)</f>
        <v>0</v>
      </c>
      <c r="K42" s="39" t="str">
        <f t="shared" si="1"/>
        <v/>
      </c>
      <c r="L42" s="39" t="str">
        <f t="shared" si="2"/>
        <v/>
      </c>
      <c r="M42" s="40"/>
      <c r="N42" s="41"/>
      <c r="O42" s="42"/>
      <c r="P42" s="42"/>
    </row>
    <row r="43" spans="1:16" ht="15.75" thickBot="1" x14ac:dyDescent="0.3">
      <c r="A43" s="91"/>
      <c r="B43" s="57" t="s">
        <v>131</v>
      </c>
      <c r="C43" s="58"/>
      <c r="D43" s="40"/>
      <c r="E43" s="40"/>
      <c r="F43" s="72">
        <v>0.05</v>
      </c>
      <c r="G43" s="72">
        <v>0.05</v>
      </c>
      <c r="H43" s="72">
        <v>0.05</v>
      </c>
      <c r="I43" s="72">
        <v>0.05</v>
      </c>
      <c r="J43" s="18">
        <f t="shared" si="3"/>
        <v>0</v>
      </c>
      <c r="K43" s="39" t="str">
        <f t="shared" si="1"/>
        <v/>
      </c>
      <c r="L43" s="39" t="str">
        <f t="shared" si="2"/>
        <v/>
      </c>
      <c r="M43" s="40"/>
      <c r="N43" s="41"/>
      <c r="O43" s="42"/>
      <c r="P43" s="42"/>
    </row>
    <row r="44" spans="1:16" ht="15.75" thickBot="1" x14ac:dyDescent="0.3">
      <c r="A44" s="91"/>
      <c r="B44" s="57" t="s">
        <v>131</v>
      </c>
      <c r="C44" s="58"/>
      <c r="D44" s="40"/>
      <c r="E44" s="40"/>
      <c r="F44" s="72">
        <v>0.05</v>
      </c>
      <c r="G44" s="72">
        <v>0.05</v>
      </c>
      <c r="H44" s="72">
        <v>0.05</v>
      </c>
      <c r="I44" s="72">
        <v>0.05</v>
      </c>
      <c r="J44" s="18">
        <f t="shared" si="3"/>
        <v>0</v>
      </c>
      <c r="K44" s="39" t="str">
        <f t="shared" si="1"/>
        <v/>
      </c>
      <c r="L44" s="39" t="str">
        <f t="shared" si="2"/>
        <v/>
      </c>
      <c r="M44" s="40"/>
      <c r="N44" s="41"/>
      <c r="O44" s="42"/>
      <c r="P44" s="42"/>
    </row>
    <row r="45" spans="1:16" ht="15.75" thickBot="1" x14ac:dyDescent="0.3">
      <c r="A45" s="91"/>
      <c r="B45" s="57" t="s">
        <v>131</v>
      </c>
      <c r="C45" s="58"/>
      <c r="D45" s="40"/>
      <c r="E45" s="40"/>
      <c r="F45" s="72">
        <v>0.05</v>
      </c>
      <c r="G45" s="72">
        <v>0.05</v>
      </c>
      <c r="H45" s="72">
        <v>0.05</v>
      </c>
      <c r="I45" s="72">
        <v>0.05</v>
      </c>
      <c r="J45" s="18">
        <f t="shared" si="3"/>
        <v>0</v>
      </c>
      <c r="K45" s="39" t="str">
        <f t="shared" si="1"/>
        <v/>
      </c>
      <c r="L45" s="39" t="str">
        <f t="shared" si="2"/>
        <v/>
      </c>
      <c r="M45" s="40"/>
      <c r="N45" s="41"/>
      <c r="O45" s="42"/>
      <c r="P45" s="42"/>
    </row>
    <row r="46" spans="1:16" ht="15.75" thickBot="1" x14ac:dyDescent="0.3">
      <c r="A46" s="91"/>
      <c r="B46" s="57" t="s">
        <v>131</v>
      </c>
      <c r="C46" s="58"/>
      <c r="D46" s="40"/>
      <c r="E46" s="40"/>
      <c r="F46" s="72">
        <v>0.05</v>
      </c>
      <c r="G46" s="72">
        <v>0.05</v>
      </c>
      <c r="H46" s="72">
        <v>0.05</v>
      </c>
      <c r="I46" s="72">
        <v>0.05</v>
      </c>
      <c r="J46" s="18">
        <f t="shared" si="3"/>
        <v>0</v>
      </c>
      <c r="K46" s="39" t="str">
        <f t="shared" si="1"/>
        <v/>
      </c>
      <c r="L46" s="39" t="str">
        <f t="shared" si="2"/>
        <v/>
      </c>
      <c r="M46" s="40"/>
      <c r="N46" s="41"/>
      <c r="O46" s="42"/>
      <c r="P46" s="42"/>
    </row>
    <row r="47" spans="1:16" ht="15.75" thickBot="1" x14ac:dyDescent="0.3">
      <c r="A47" s="91"/>
      <c r="B47" s="57" t="s">
        <v>131</v>
      </c>
      <c r="C47" s="58"/>
      <c r="D47" s="40"/>
      <c r="E47" s="40"/>
      <c r="F47" s="72">
        <v>0.05</v>
      </c>
      <c r="G47" s="72">
        <v>0.05</v>
      </c>
      <c r="H47" s="72">
        <v>0.05</v>
      </c>
      <c r="I47" s="72">
        <v>0.05</v>
      </c>
      <c r="J47" s="18">
        <f t="shared" si="3"/>
        <v>0</v>
      </c>
      <c r="K47" s="39" t="str">
        <f t="shared" si="1"/>
        <v/>
      </c>
      <c r="L47" s="39" t="str">
        <f t="shared" si="2"/>
        <v/>
      </c>
      <c r="M47" s="40"/>
      <c r="N47" s="41"/>
      <c r="O47" s="42"/>
      <c r="P47" s="42"/>
    </row>
    <row r="48" spans="1:16" ht="15.75" thickBot="1" x14ac:dyDescent="0.3">
      <c r="A48" s="91"/>
      <c r="B48" s="57" t="s">
        <v>131</v>
      </c>
      <c r="C48" s="58"/>
      <c r="D48" s="40"/>
      <c r="E48" s="40"/>
      <c r="F48" s="72">
        <v>0.05</v>
      </c>
      <c r="G48" s="72">
        <v>0.05</v>
      </c>
      <c r="H48" s="72">
        <v>0.05</v>
      </c>
      <c r="I48" s="72">
        <v>0.05</v>
      </c>
      <c r="J48" s="18">
        <f t="shared" si="3"/>
        <v>0</v>
      </c>
      <c r="K48" s="39" t="str">
        <f t="shared" si="1"/>
        <v/>
      </c>
      <c r="L48" s="39" t="str">
        <f t="shared" si="2"/>
        <v/>
      </c>
      <c r="M48" s="40"/>
      <c r="N48" s="41"/>
      <c r="O48" s="42"/>
      <c r="P48" s="42"/>
    </row>
    <row r="49" spans="1:16" ht="15.75" thickBot="1" x14ac:dyDescent="0.3">
      <c r="A49" s="91"/>
      <c r="B49" s="57" t="s">
        <v>131</v>
      </c>
      <c r="C49" s="58"/>
      <c r="D49" s="40"/>
      <c r="E49" s="40"/>
      <c r="F49" s="72">
        <v>0.05</v>
      </c>
      <c r="G49" s="72">
        <v>0.05</v>
      </c>
      <c r="H49" s="72">
        <v>0.05</v>
      </c>
      <c r="I49" s="72">
        <v>0.05</v>
      </c>
      <c r="J49" s="18">
        <f t="shared" si="3"/>
        <v>0</v>
      </c>
      <c r="K49" s="39" t="str">
        <f t="shared" si="1"/>
        <v/>
      </c>
      <c r="L49" s="39" t="str">
        <f t="shared" si="2"/>
        <v/>
      </c>
      <c r="M49" s="40"/>
      <c r="N49" s="41"/>
      <c r="O49" s="42"/>
      <c r="P49" s="42"/>
    </row>
    <row r="50" spans="1:16" ht="15.75" thickBot="1" x14ac:dyDescent="0.3">
      <c r="A50" s="91"/>
      <c r="B50" s="57" t="s">
        <v>131</v>
      </c>
      <c r="C50" s="58"/>
      <c r="D50" s="40"/>
      <c r="E50" s="40"/>
      <c r="F50" s="72">
        <v>0.05</v>
      </c>
      <c r="G50" s="72">
        <v>0.05</v>
      </c>
      <c r="H50" s="72">
        <v>0.05</v>
      </c>
      <c r="I50" s="72">
        <v>0.05</v>
      </c>
      <c r="J50" s="18">
        <f t="shared" si="3"/>
        <v>0</v>
      </c>
      <c r="K50" s="39" t="str">
        <f t="shared" si="1"/>
        <v/>
      </c>
      <c r="L50" s="39" t="str">
        <f t="shared" si="2"/>
        <v/>
      </c>
      <c r="M50" s="40"/>
      <c r="N50" s="41"/>
      <c r="O50" s="42"/>
      <c r="P50" s="42"/>
    </row>
    <row r="51" spans="1:16" ht="15.75" thickBot="1" x14ac:dyDescent="0.3">
      <c r="A51" s="91"/>
      <c r="B51" s="57" t="s">
        <v>131</v>
      </c>
      <c r="C51" s="58"/>
      <c r="D51" s="40"/>
      <c r="E51" s="40"/>
      <c r="F51" s="72">
        <v>0.05</v>
      </c>
      <c r="G51" s="72">
        <v>0.05</v>
      </c>
      <c r="H51" s="72">
        <v>0.05</v>
      </c>
      <c r="I51" s="72">
        <v>0.05</v>
      </c>
      <c r="J51" s="18">
        <f t="shared" si="3"/>
        <v>0</v>
      </c>
      <c r="K51" s="39" t="str">
        <f t="shared" si="1"/>
        <v/>
      </c>
      <c r="L51" s="39" t="str">
        <f t="shared" si="2"/>
        <v/>
      </c>
      <c r="M51" s="40"/>
      <c r="N51" s="41"/>
      <c r="O51" s="42"/>
      <c r="P51" s="42"/>
    </row>
    <row r="52" spans="1:16" ht="15.75" thickBot="1" x14ac:dyDescent="0.3">
      <c r="A52" s="91"/>
      <c r="B52" s="57" t="s">
        <v>131</v>
      </c>
      <c r="C52" s="58"/>
      <c r="D52" s="40"/>
      <c r="E52" s="40"/>
      <c r="F52" s="72">
        <v>0.05</v>
      </c>
      <c r="G52" s="72">
        <v>0.05</v>
      </c>
      <c r="H52" s="72">
        <v>0.05</v>
      </c>
      <c r="I52" s="72">
        <v>0.05</v>
      </c>
      <c r="J52" s="18">
        <f t="shared" si="3"/>
        <v>0</v>
      </c>
      <c r="K52" s="39" t="str">
        <f t="shared" si="1"/>
        <v/>
      </c>
      <c r="L52" s="39" t="str">
        <f t="shared" si="2"/>
        <v/>
      </c>
      <c r="M52" s="40"/>
      <c r="N52" s="41"/>
      <c r="O52" s="42"/>
      <c r="P52" s="42"/>
    </row>
    <row r="53" spans="1:16" ht="15.75" thickBot="1" x14ac:dyDescent="0.3">
      <c r="A53" s="91"/>
      <c r="B53" s="57" t="s">
        <v>131</v>
      </c>
      <c r="C53" s="58"/>
      <c r="D53" s="40"/>
      <c r="E53" s="40"/>
      <c r="F53" s="72">
        <v>0.05</v>
      </c>
      <c r="G53" s="72">
        <v>0.05</v>
      </c>
      <c r="H53" s="72">
        <v>0.05</v>
      </c>
      <c r="I53" s="72">
        <v>0.05</v>
      </c>
      <c r="J53" s="18">
        <f t="shared" si="3"/>
        <v>0</v>
      </c>
      <c r="K53" s="39" t="str">
        <f t="shared" si="1"/>
        <v/>
      </c>
      <c r="L53" s="39" t="str">
        <f t="shared" si="2"/>
        <v/>
      </c>
      <c r="M53" s="40"/>
      <c r="N53" s="41"/>
      <c r="O53" s="42"/>
      <c r="P53" s="42"/>
    </row>
    <row r="54" spans="1:16" ht="15.75" thickBot="1" x14ac:dyDescent="0.3">
      <c r="A54" s="91"/>
      <c r="B54" s="57" t="s">
        <v>131</v>
      </c>
      <c r="C54" s="58"/>
      <c r="D54" s="40"/>
      <c r="E54" s="40"/>
      <c r="F54" s="72">
        <v>0.05</v>
      </c>
      <c r="G54" s="72">
        <v>0.05</v>
      </c>
      <c r="H54" s="72">
        <v>0.05</v>
      </c>
      <c r="I54" s="72">
        <v>0.05</v>
      </c>
      <c r="J54" s="18">
        <f t="shared" si="3"/>
        <v>0</v>
      </c>
      <c r="K54" s="39" t="str">
        <f t="shared" si="1"/>
        <v/>
      </c>
      <c r="L54" s="39" t="str">
        <f t="shared" si="2"/>
        <v/>
      </c>
      <c r="M54" s="40"/>
      <c r="N54" s="41"/>
      <c r="O54" s="42"/>
      <c r="P54" s="42"/>
    </row>
    <row r="55" spans="1:16" ht="15.75" thickBot="1" x14ac:dyDescent="0.3">
      <c r="A55" s="91"/>
      <c r="B55" s="57" t="s">
        <v>131</v>
      </c>
      <c r="C55" s="58"/>
      <c r="D55" s="40"/>
      <c r="E55" s="40"/>
      <c r="F55" s="72">
        <v>0.05</v>
      </c>
      <c r="G55" s="72">
        <v>0.05</v>
      </c>
      <c r="H55" s="72">
        <v>0.05</v>
      </c>
      <c r="I55" s="72">
        <v>0.05</v>
      </c>
      <c r="J55" s="18">
        <f t="shared" si="3"/>
        <v>0</v>
      </c>
      <c r="K55" s="39" t="str">
        <f t="shared" si="1"/>
        <v/>
      </c>
      <c r="L55" s="39" t="str">
        <f t="shared" si="2"/>
        <v/>
      </c>
      <c r="M55" s="40"/>
      <c r="N55" s="41"/>
      <c r="O55" s="42"/>
      <c r="P55" s="42"/>
    </row>
    <row r="56" spans="1:16" ht="15.75" thickBot="1" x14ac:dyDescent="0.3">
      <c r="A56" s="91"/>
      <c r="B56" s="57" t="s">
        <v>131</v>
      </c>
      <c r="C56" s="58"/>
      <c r="D56" s="40"/>
      <c r="E56" s="40"/>
      <c r="F56" s="72">
        <v>0.05</v>
      </c>
      <c r="G56" s="72">
        <v>0.05</v>
      </c>
      <c r="H56" s="72">
        <v>0.05</v>
      </c>
      <c r="I56" s="72">
        <v>0.05</v>
      </c>
      <c r="J56" s="18">
        <f t="shared" si="3"/>
        <v>0</v>
      </c>
      <c r="K56" s="39" t="str">
        <f t="shared" si="1"/>
        <v/>
      </c>
      <c r="L56" s="39" t="str">
        <f t="shared" si="2"/>
        <v/>
      </c>
      <c r="M56" s="40"/>
      <c r="N56" s="41"/>
      <c r="O56" s="42"/>
      <c r="P56" s="42"/>
    </row>
    <row r="57" spans="1:16" ht="15.75" thickBot="1" x14ac:dyDescent="0.3">
      <c r="A57" s="91"/>
      <c r="B57" s="57" t="s">
        <v>131</v>
      </c>
      <c r="C57" s="58"/>
      <c r="D57" s="40"/>
      <c r="E57" s="40"/>
      <c r="F57" s="72">
        <v>0.05</v>
      </c>
      <c r="G57" s="72">
        <v>0.05</v>
      </c>
      <c r="H57" s="72">
        <v>0.05</v>
      </c>
      <c r="I57" s="72">
        <v>0.05</v>
      </c>
      <c r="J57" s="18">
        <f t="shared" si="3"/>
        <v>0</v>
      </c>
      <c r="K57" s="39" t="str">
        <f t="shared" si="1"/>
        <v/>
      </c>
      <c r="L57" s="39" t="str">
        <f t="shared" si="2"/>
        <v/>
      </c>
      <c r="M57" s="40"/>
      <c r="N57" s="41"/>
      <c r="O57" s="42"/>
      <c r="P57" s="42"/>
    </row>
    <row r="58" spans="1:16" ht="15.75" thickBot="1" x14ac:dyDescent="0.3">
      <c r="A58" s="91"/>
      <c r="B58" s="57" t="s">
        <v>131</v>
      </c>
      <c r="C58" s="58"/>
      <c r="D58" s="40"/>
      <c r="E58" s="40"/>
      <c r="F58" s="72">
        <v>0.05</v>
      </c>
      <c r="G58" s="72">
        <v>0.05</v>
      </c>
      <c r="H58" s="72">
        <v>0.05</v>
      </c>
      <c r="I58" s="72">
        <v>0.05</v>
      </c>
      <c r="J58" s="18">
        <f t="shared" si="3"/>
        <v>0</v>
      </c>
      <c r="K58" s="39" t="str">
        <f t="shared" si="1"/>
        <v/>
      </c>
      <c r="L58" s="39" t="str">
        <f t="shared" si="2"/>
        <v/>
      </c>
      <c r="M58" s="40"/>
      <c r="N58" s="41"/>
      <c r="O58" s="42"/>
      <c r="P58" s="42"/>
    </row>
    <row r="59" spans="1:16" ht="15.75" thickBot="1" x14ac:dyDescent="0.3">
      <c r="A59" s="91"/>
      <c r="B59" s="57" t="s">
        <v>131</v>
      </c>
      <c r="C59" s="58"/>
      <c r="D59" s="40"/>
      <c r="E59" s="40"/>
      <c r="F59" s="72">
        <v>0.05</v>
      </c>
      <c r="G59" s="72">
        <v>0.05</v>
      </c>
      <c r="H59" s="72">
        <v>0.05</v>
      </c>
      <c r="I59" s="72">
        <v>0.05</v>
      </c>
      <c r="J59" s="18">
        <f t="shared" si="3"/>
        <v>0</v>
      </c>
      <c r="K59" s="39" t="str">
        <f t="shared" si="1"/>
        <v/>
      </c>
      <c r="L59" s="39" t="str">
        <f t="shared" si="2"/>
        <v/>
      </c>
      <c r="M59" s="40"/>
      <c r="N59" s="41"/>
      <c r="O59" s="42"/>
      <c r="P59" s="42"/>
    </row>
    <row r="60" spans="1:16" ht="15.75" thickBot="1" x14ac:dyDescent="0.3">
      <c r="A60" s="91"/>
      <c r="B60" s="57" t="s">
        <v>131</v>
      </c>
      <c r="C60" s="58"/>
      <c r="D60" s="40"/>
      <c r="E60" s="40"/>
      <c r="F60" s="72">
        <v>0.05</v>
      </c>
      <c r="G60" s="72">
        <v>0.05</v>
      </c>
      <c r="H60" s="72">
        <v>0.05</v>
      </c>
      <c r="I60" s="72">
        <v>0.05</v>
      </c>
      <c r="J60" s="18">
        <f t="shared" si="3"/>
        <v>0</v>
      </c>
      <c r="K60" s="39" t="str">
        <f t="shared" si="1"/>
        <v/>
      </c>
      <c r="L60" s="39" t="str">
        <f t="shared" si="2"/>
        <v/>
      </c>
      <c r="M60" s="40"/>
      <c r="N60" s="41"/>
      <c r="O60" s="42"/>
      <c r="P60" s="42"/>
    </row>
    <row r="61" spans="1:16" ht="15.75" thickBot="1" x14ac:dyDescent="0.3">
      <c r="A61" s="91"/>
      <c r="B61" s="57" t="s">
        <v>131</v>
      </c>
      <c r="C61" s="58"/>
      <c r="D61" s="40"/>
      <c r="E61" s="40"/>
      <c r="F61" s="72">
        <v>0.05</v>
      </c>
      <c r="G61" s="72">
        <v>0.05</v>
      </c>
      <c r="H61" s="72">
        <v>0.05</v>
      </c>
      <c r="I61" s="72">
        <v>0.05</v>
      </c>
      <c r="J61" s="18">
        <f t="shared" si="3"/>
        <v>0</v>
      </c>
      <c r="K61" s="39" t="str">
        <f t="shared" si="1"/>
        <v/>
      </c>
      <c r="L61" s="39" t="str">
        <f t="shared" si="2"/>
        <v/>
      </c>
      <c r="M61" s="40"/>
      <c r="N61" s="41"/>
      <c r="O61" s="42"/>
      <c r="P61" s="42"/>
    </row>
    <row r="62" spans="1:16" ht="15.75" thickBot="1" x14ac:dyDescent="0.3">
      <c r="A62" s="91"/>
      <c r="B62" s="57" t="s">
        <v>131</v>
      </c>
      <c r="C62" s="58"/>
      <c r="D62" s="40"/>
      <c r="E62" s="40"/>
      <c r="F62" s="72">
        <v>0.05</v>
      </c>
      <c r="G62" s="72">
        <v>0.05</v>
      </c>
      <c r="H62" s="72">
        <v>0.05</v>
      </c>
      <c r="I62" s="72">
        <v>0.05</v>
      </c>
      <c r="J62" s="18">
        <f t="shared" si="3"/>
        <v>0</v>
      </c>
      <c r="K62" s="39" t="str">
        <f t="shared" si="1"/>
        <v/>
      </c>
      <c r="L62" s="39" t="str">
        <f t="shared" si="2"/>
        <v/>
      </c>
      <c r="M62" s="40"/>
      <c r="N62" s="41"/>
      <c r="O62" s="42"/>
      <c r="P62" s="42"/>
    </row>
    <row r="63" spans="1:16" ht="15.75" thickBot="1" x14ac:dyDescent="0.3">
      <c r="A63" s="91"/>
      <c r="B63" s="57" t="s">
        <v>131</v>
      </c>
      <c r="C63" s="58"/>
      <c r="D63" s="40"/>
      <c r="E63" s="40"/>
      <c r="F63" s="72">
        <v>0.05</v>
      </c>
      <c r="G63" s="72">
        <v>0.05</v>
      </c>
      <c r="H63" s="72">
        <v>0.05</v>
      </c>
      <c r="I63" s="72">
        <v>0.05</v>
      </c>
      <c r="J63" s="18">
        <f t="shared" si="3"/>
        <v>0</v>
      </c>
      <c r="K63" s="39" t="str">
        <f t="shared" si="1"/>
        <v/>
      </c>
      <c r="L63" s="39" t="str">
        <f t="shared" si="2"/>
        <v/>
      </c>
      <c r="M63" s="40"/>
      <c r="N63" s="41"/>
      <c r="O63" s="42"/>
      <c r="P63" s="42"/>
    </row>
    <row r="64" spans="1:16" ht="15.75" thickBot="1" x14ac:dyDescent="0.3">
      <c r="A64" s="91"/>
      <c r="B64" s="57" t="s">
        <v>131</v>
      </c>
      <c r="C64" s="58"/>
      <c r="D64" s="40"/>
      <c r="E64" s="40"/>
      <c r="F64" s="72">
        <v>0.05</v>
      </c>
      <c r="G64" s="72">
        <v>0.05</v>
      </c>
      <c r="H64" s="72">
        <v>0.05</v>
      </c>
      <c r="I64" s="72">
        <v>0.05</v>
      </c>
      <c r="J64" s="18">
        <f t="shared" si="3"/>
        <v>0</v>
      </c>
      <c r="K64" s="39" t="str">
        <f t="shared" si="1"/>
        <v/>
      </c>
      <c r="L64" s="39" t="str">
        <f t="shared" si="2"/>
        <v/>
      </c>
      <c r="M64" s="40"/>
      <c r="N64" s="41"/>
      <c r="O64" s="42"/>
      <c r="P64" s="42"/>
    </row>
    <row r="65" spans="1:16" ht="15.75" thickBot="1" x14ac:dyDescent="0.3">
      <c r="A65" s="91"/>
      <c r="B65" s="57" t="s">
        <v>131</v>
      </c>
      <c r="C65" s="58"/>
      <c r="D65" s="40"/>
      <c r="E65" s="40"/>
      <c r="F65" s="72">
        <v>0.05</v>
      </c>
      <c r="G65" s="72">
        <v>0.05</v>
      </c>
      <c r="H65" s="72">
        <v>0.05</v>
      </c>
      <c r="I65" s="72">
        <v>0.05</v>
      </c>
      <c r="J65" s="18">
        <f t="shared" si="3"/>
        <v>0</v>
      </c>
      <c r="K65" s="39" t="str">
        <f t="shared" si="1"/>
        <v/>
      </c>
      <c r="L65" s="39" t="str">
        <f t="shared" si="2"/>
        <v/>
      </c>
      <c r="M65" s="40"/>
      <c r="N65" s="41"/>
      <c r="O65" s="42"/>
      <c r="P65" s="42"/>
    </row>
    <row r="66" spans="1:16" ht="15.75" thickBot="1" x14ac:dyDescent="0.3">
      <c r="A66" s="91"/>
      <c r="B66" s="57" t="s">
        <v>131</v>
      </c>
      <c r="C66" s="58"/>
      <c r="D66" s="40"/>
      <c r="E66" s="40"/>
      <c r="F66" s="72">
        <v>0.05</v>
      </c>
      <c r="G66" s="72">
        <v>0.05</v>
      </c>
      <c r="H66" s="72">
        <v>0.05</v>
      </c>
      <c r="I66" s="72">
        <v>0.05</v>
      </c>
      <c r="J66" s="18">
        <f t="shared" si="3"/>
        <v>0</v>
      </c>
      <c r="K66" s="39" t="str">
        <f t="shared" si="1"/>
        <v/>
      </c>
      <c r="L66" s="39" t="str">
        <f t="shared" si="2"/>
        <v/>
      </c>
      <c r="M66" s="40"/>
      <c r="N66" s="41"/>
      <c r="O66" s="42"/>
      <c r="P66" s="42"/>
    </row>
    <row r="67" spans="1:16" ht="15.75" thickBot="1" x14ac:dyDescent="0.3">
      <c r="A67" s="91"/>
      <c r="B67" s="57" t="s">
        <v>131</v>
      </c>
      <c r="C67" s="58"/>
      <c r="D67" s="40"/>
      <c r="E67" s="40"/>
      <c r="F67" s="72">
        <v>0.05</v>
      </c>
      <c r="G67" s="72">
        <v>0.05</v>
      </c>
      <c r="H67" s="72">
        <v>0.05</v>
      </c>
      <c r="I67" s="72">
        <v>0.05</v>
      </c>
      <c r="J67" s="18">
        <f t="shared" si="3"/>
        <v>0</v>
      </c>
      <c r="K67" s="39" t="str">
        <f t="shared" si="1"/>
        <v/>
      </c>
      <c r="L67" s="39" t="str">
        <f t="shared" si="2"/>
        <v/>
      </c>
      <c r="M67" s="40"/>
      <c r="N67" s="41"/>
      <c r="O67" s="42"/>
      <c r="P67" s="42"/>
    </row>
    <row r="68" spans="1:16" ht="15.75" thickBot="1" x14ac:dyDescent="0.3">
      <c r="A68" s="91"/>
      <c r="B68" s="57" t="s">
        <v>131</v>
      </c>
      <c r="C68" s="58"/>
      <c r="D68" s="40"/>
      <c r="E68" s="40"/>
      <c r="F68" s="72">
        <v>0.05</v>
      </c>
      <c r="G68" s="72">
        <v>0.05</v>
      </c>
      <c r="H68" s="72">
        <v>0.05</v>
      </c>
      <c r="I68" s="72">
        <v>0.05</v>
      </c>
      <c r="J68" s="18">
        <f t="shared" si="3"/>
        <v>0</v>
      </c>
      <c r="K68" s="39" t="str">
        <f t="shared" si="1"/>
        <v/>
      </c>
      <c r="L68" s="39" t="str">
        <f t="shared" si="2"/>
        <v/>
      </c>
      <c r="M68" s="40"/>
      <c r="N68" s="41"/>
      <c r="O68" s="42"/>
      <c r="P68" s="42"/>
    </row>
    <row r="69" spans="1:16" ht="15.75" thickBot="1" x14ac:dyDescent="0.3">
      <c r="A69" s="91"/>
      <c r="B69" s="57" t="s">
        <v>131</v>
      </c>
      <c r="C69" s="58"/>
      <c r="D69" s="40"/>
      <c r="E69" s="40"/>
      <c r="F69" s="72">
        <v>0.05</v>
      </c>
      <c r="G69" s="72">
        <v>0.05</v>
      </c>
      <c r="H69" s="72">
        <v>0.05</v>
      </c>
      <c r="I69" s="72">
        <v>0.05</v>
      </c>
      <c r="J69" s="18">
        <f t="shared" si="3"/>
        <v>0</v>
      </c>
      <c r="K69" s="39" t="str">
        <f t="shared" si="1"/>
        <v/>
      </c>
      <c r="L69" s="39" t="str">
        <f t="shared" si="2"/>
        <v/>
      </c>
      <c r="M69" s="40"/>
      <c r="N69" s="41"/>
      <c r="O69" s="42"/>
      <c r="P69" s="42"/>
    </row>
    <row r="70" spans="1:16" ht="15.75" thickBot="1" x14ac:dyDescent="0.3">
      <c r="A70" s="91"/>
      <c r="B70" s="57" t="s">
        <v>131</v>
      </c>
      <c r="C70" s="58"/>
      <c r="D70" s="40"/>
      <c r="E70" s="40"/>
      <c r="F70" s="72">
        <v>0.05</v>
      </c>
      <c r="G70" s="72">
        <v>0.05</v>
      </c>
      <c r="H70" s="72">
        <v>0.05</v>
      </c>
      <c r="I70" s="72">
        <v>0.05</v>
      </c>
      <c r="J70" s="18">
        <f t="shared" si="3"/>
        <v>0</v>
      </c>
      <c r="K70" s="39" t="str">
        <f t="shared" si="1"/>
        <v/>
      </c>
      <c r="L70" s="39" t="str">
        <f t="shared" si="2"/>
        <v/>
      </c>
      <c r="M70" s="40"/>
      <c r="N70" s="41"/>
      <c r="O70" s="42"/>
      <c r="P70" s="42"/>
    </row>
    <row r="71" spans="1:16" ht="15.75" thickBot="1" x14ac:dyDescent="0.3">
      <c r="A71" s="91"/>
      <c r="B71" s="57" t="s">
        <v>131</v>
      </c>
      <c r="C71" s="58"/>
      <c r="D71" s="40"/>
      <c r="E71" s="40"/>
      <c r="F71" s="72">
        <v>0.05</v>
      </c>
      <c r="G71" s="72">
        <v>0.05</v>
      </c>
      <c r="H71" s="72">
        <v>0.05</v>
      </c>
      <c r="I71" s="72">
        <v>0.05</v>
      </c>
      <c r="J71" s="18">
        <f t="shared" si="3"/>
        <v>0</v>
      </c>
      <c r="K71" s="39" t="str">
        <f t="shared" si="1"/>
        <v/>
      </c>
      <c r="L71" s="39" t="str">
        <f t="shared" si="2"/>
        <v/>
      </c>
      <c r="M71" s="40"/>
      <c r="N71" s="41"/>
      <c r="O71" s="42"/>
      <c r="P71" s="42"/>
    </row>
    <row r="72" spans="1:16" ht="15.75" thickBot="1" x14ac:dyDescent="0.3">
      <c r="A72" s="91"/>
      <c r="B72" s="57" t="s">
        <v>131</v>
      </c>
      <c r="C72" s="58"/>
      <c r="D72" s="40"/>
      <c r="E72" s="40"/>
      <c r="F72" s="72">
        <v>0.05</v>
      </c>
      <c r="G72" s="72">
        <v>0.05</v>
      </c>
      <c r="H72" s="72">
        <v>0.05</v>
      </c>
      <c r="I72" s="72">
        <v>0.05</v>
      </c>
      <c r="J72" s="18">
        <f t="shared" si="3"/>
        <v>0</v>
      </c>
      <c r="K72" s="39" t="str">
        <f t="shared" si="1"/>
        <v/>
      </c>
      <c r="L72" s="39" t="str">
        <f t="shared" si="2"/>
        <v/>
      </c>
      <c r="M72" s="40"/>
      <c r="N72" s="41"/>
      <c r="O72" s="42"/>
      <c r="P72" s="42"/>
    </row>
    <row r="73" spans="1:16" ht="15.75" thickBot="1" x14ac:dyDescent="0.3">
      <c r="A73" s="91"/>
      <c r="B73" s="57" t="s">
        <v>131</v>
      </c>
      <c r="C73" s="58"/>
      <c r="D73" s="40"/>
      <c r="E73" s="40"/>
      <c r="F73" s="72">
        <v>0.05</v>
      </c>
      <c r="G73" s="72">
        <v>0.05</v>
      </c>
      <c r="H73" s="72">
        <v>0.05</v>
      </c>
      <c r="I73" s="72">
        <v>0.05</v>
      </c>
      <c r="J73" s="18">
        <f t="shared" si="3"/>
        <v>0</v>
      </c>
      <c r="K73" s="39" t="str">
        <f t="shared" si="1"/>
        <v/>
      </c>
      <c r="L73" s="39" t="str">
        <f t="shared" si="2"/>
        <v/>
      </c>
      <c r="M73" s="40"/>
      <c r="N73" s="41"/>
      <c r="O73" s="42"/>
      <c r="P73" s="42"/>
    </row>
    <row r="74" spans="1:16" ht="15.75" thickBot="1" x14ac:dyDescent="0.3">
      <c r="A74" s="91"/>
      <c r="B74" s="57" t="s">
        <v>131</v>
      </c>
      <c r="C74" s="58"/>
      <c r="D74" s="40"/>
      <c r="E74" s="40"/>
      <c r="F74" s="72">
        <v>0.05</v>
      </c>
      <c r="G74" s="72">
        <v>0.05</v>
      </c>
      <c r="H74" s="72">
        <v>0.05</v>
      </c>
      <c r="I74" s="72">
        <v>0.05</v>
      </c>
      <c r="J74" s="18">
        <f t="shared" ref="J74:J100" si="4">E74+(E74*F74)+(E74*G74)+(E74*H74)+(E74*I74)</f>
        <v>0</v>
      </c>
      <c r="K74" s="39" t="str">
        <f t="shared" si="1"/>
        <v/>
      </c>
      <c r="L74" s="39" t="str">
        <f t="shared" si="2"/>
        <v/>
      </c>
      <c r="M74" s="40"/>
      <c r="N74" s="41"/>
      <c r="O74" s="42"/>
      <c r="P74" s="42"/>
    </row>
    <row r="75" spans="1:16" ht="15.75" thickBot="1" x14ac:dyDescent="0.3">
      <c r="A75" s="91"/>
      <c r="B75" s="57" t="s">
        <v>131</v>
      </c>
      <c r="C75" s="58"/>
      <c r="D75" s="40"/>
      <c r="E75" s="40"/>
      <c r="F75" s="72">
        <v>0.05</v>
      </c>
      <c r="G75" s="72">
        <v>0.05</v>
      </c>
      <c r="H75" s="72">
        <v>0.05</v>
      </c>
      <c r="I75" s="72">
        <v>0.05</v>
      </c>
      <c r="J75" s="18">
        <f t="shared" si="4"/>
        <v>0</v>
      </c>
      <c r="K75" s="39" t="str">
        <f t="shared" ref="K75:K100" si="5">IF(E75=0,"",3600/E75)</f>
        <v/>
      </c>
      <c r="L75" s="39" t="str">
        <f t="shared" ref="L75:L100" si="6">IF(J75=0,"",3600/J75)</f>
        <v/>
      </c>
      <c r="M75" s="40"/>
      <c r="N75" s="41"/>
      <c r="O75" s="42"/>
      <c r="P75" s="42"/>
    </row>
    <row r="76" spans="1:16" ht="15.75" thickBot="1" x14ac:dyDescent="0.3">
      <c r="A76" s="91"/>
      <c r="B76" s="57" t="s">
        <v>131</v>
      </c>
      <c r="C76" s="58"/>
      <c r="D76" s="40"/>
      <c r="E76" s="40"/>
      <c r="F76" s="72">
        <v>0.05</v>
      </c>
      <c r="G76" s="72">
        <v>0.05</v>
      </c>
      <c r="H76" s="72">
        <v>0.05</v>
      </c>
      <c r="I76" s="72">
        <v>0.05</v>
      </c>
      <c r="J76" s="18">
        <f t="shared" si="4"/>
        <v>0</v>
      </c>
      <c r="K76" s="39" t="str">
        <f t="shared" si="5"/>
        <v/>
      </c>
      <c r="L76" s="39" t="str">
        <f t="shared" si="6"/>
        <v/>
      </c>
      <c r="M76" s="40"/>
      <c r="N76" s="41"/>
      <c r="O76" s="42"/>
      <c r="P76" s="42"/>
    </row>
    <row r="77" spans="1:16" ht="15.75" thickBot="1" x14ac:dyDescent="0.3">
      <c r="A77" s="91"/>
      <c r="B77" s="57" t="s">
        <v>131</v>
      </c>
      <c r="C77" s="58"/>
      <c r="D77" s="40"/>
      <c r="E77" s="40"/>
      <c r="F77" s="72">
        <v>0.05</v>
      </c>
      <c r="G77" s="72">
        <v>0.05</v>
      </c>
      <c r="H77" s="72">
        <v>0.05</v>
      </c>
      <c r="I77" s="72">
        <v>0.05</v>
      </c>
      <c r="J77" s="18">
        <f t="shared" si="4"/>
        <v>0</v>
      </c>
      <c r="K77" s="39" t="str">
        <f t="shared" si="5"/>
        <v/>
      </c>
      <c r="L77" s="39" t="str">
        <f t="shared" si="6"/>
        <v/>
      </c>
      <c r="M77" s="40"/>
      <c r="N77" s="41"/>
      <c r="O77" s="42"/>
      <c r="P77" s="42"/>
    </row>
    <row r="78" spans="1:16" ht="15.75" thickBot="1" x14ac:dyDescent="0.3">
      <c r="A78" s="91"/>
      <c r="B78" s="57" t="s">
        <v>131</v>
      </c>
      <c r="C78" s="58"/>
      <c r="D78" s="40"/>
      <c r="E78" s="40"/>
      <c r="F78" s="72">
        <v>0.05</v>
      </c>
      <c r="G78" s="72">
        <v>0.05</v>
      </c>
      <c r="H78" s="72">
        <v>0.05</v>
      </c>
      <c r="I78" s="72">
        <v>0.05</v>
      </c>
      <c r="J78" s="18">
        <f t="shared" si="4"/>
        <v>0</v>
      </c>
      <c r="K78" s="39" t="str">
        <f t="shared" si="5"/>
        <v/>
      </c>
      <c r="L78" s="39" t="str">
        <f t="shared" si="6"/>
        <v/>
      </c>
      <c r="M78" s="40"/>
      <c r="N78" s="41"/>
      <c r="O78" s="42"/>
      <c r="P78" s="42"/>
    </row>
    <row r="79" spans="1:16" ht="15.75" thickBot="1" x14ac:dyDescent="0.3">
      <c r="A79" s="91"/>
      <c r="B79" s="57" t="s">
        <v>131</v>
      </c>
      <c r="C79" s="58"/>
      <c r="D79" s="40"/>
      <c r="E79" s="40"/>
      <c r="F79" s="72">
        <v>0.05</v>
      </c>
      <c r="G79" s="72">
        <v>0.05</v>
      </c>
      <c r="H79" s="72">
        <v>0.05</v>
      </c>
      <c r="I79" s="72">
        <v>0.05</v>
      </c>
      <c r="J79" s="18">
        <f t="shared" si="4"/>
        <v>0</v>
      </c>
      <c r="K79" s="39" t="str">
        <f t="shared" si="5"/>
        <v/>
      </c>
      <c r="L79" s="39" t="str">
        <f t="shared" si="6"/>
        <v/>
      </c>
      <c r="M79" s="40"/>
      <c r="N79" s="41"/>
      <c r="O79" s="42"/>
      <c r="P79" s="42"/>
    </row>
    <row r="80" spans="1:16" ht="15.75" thickBot="1" x14ac:dyDescent="0.3">
      <c r="A80" s="91"/>
      <c r="B80" s="57" t="s">
        <v>131</v>
      </c>
      <c r="C80" s="58"/>
      <c r="D80" s="40"/>
      <c r="E80" s="40"/>
      <c r="F80" s="72">
        <v>0.05</v>
      </c>
      <c r="G80" s="72">
        <v>0.05</v>
      </c>
      <c r="H80" s="72">
        <v>0.05</v>
      </c>
      <c r="I80" s="72">
        <v>0.05</v>
      </c>
      <c r="J80" s="18">
        <f t="shared" si="4"/>
        <v>0</v>
      </c>
      <c r="K80" s="39" t="str">
        <f t="shared" si="5"/>
        <v/>
      </c>
      <c r="L80" s="39" t="str">
        <f t="shared" si="6"/>
        <v/>
      </c>
      <c r="M80" s="40"/>
      <c r="N80" s="41"/>
      <c r="O80" s="42"/>
      <c r="P80" s="42"/>
    </row>
    <row r="81" spans="1:16" ht="15.75" thickBot="1" x14ac:dyDescent="0.3">
      <c r="A81" s="91"/>
      <c r="B81" s="57" t="s">
        <v>131</v>
      </c>
      <c r="C81" s="58"/>
      <c r="D81" s="40"/>
      <c r="E81" s="40"/>
      <c r="F81" s="72">
        <v>0.05</v>
      </c>
      <c r="G81" s="72">
        <v>0.05</v>
      </c>
      <c r="H81" s="72">
        <v>0.05</v>
      </c>
      <c r="I81" s="72">
        <v>0.05</v>
      </c>
      <c r="J81" s="18">
        <f t="shared" si="4"/>
        <v>0</v>
      </c>
      <c r="K81" s="39" t="str">
        <f t="shared" si="5"/>
        <v/>
      </c>
      <c r="L81" s="39" t="str">
        <f t="shared" si="6"/>
        <v/>
      </c>
      <c r="M81" s="40"/>
      <c r="N81" s="41"/>
      <c r="O81" s="42"/>
      <c r="P81" s="42"/>
    </row>
    <row r="82" spans="1:16" ht="15.75" thickBot="1" x14ac:dyDescent="0.3">
      <c r="A82" s="91"/>
      <c r="B82" s="57" t="s">
        <v>131</v>
      </c>
      <c r="C82" s="58"/>
      <c r="D82" s="40"/>
      <c r="E82" s="40"/>
      <c r="F82" s="72">
        <v>0.05</v>
      </c>
      <c r="G82" s="72">
        <v>0.05</v>
      </c>
      <c r="H82" s="72">
        <v>0.05</v>
      </c>
      <c r="I82" s="72">
        <v>0.05</v>
      </c>
      <c r="J82" s="18">
        <f t="shared" si="4"/>
        <v>0</v>
      </c>
      <c r="K82" s="39" t="str">
        <f t="shared" si="5"/>
        <v/>
      </c>
      <c r="L82" s="39" t="str">
        <f t="shared" si="6"/>
        <v/>
      </c>
      <c r="M82" s="40"/>
      <c r="N82" s="41"/>
      <c r="O82" s="42"/>
      <c r="P82" s="42"/>
    </row>
    <row r="83" spans="1:16" ht="15.75" thickBot="1" x14ac:dyDescent="0.3">
      <c r="A83" s="91"/>
      <c r="B83" s="57" t="s">
        <v>131</v>
      </c>
      <c r="C83" s="58"/>
      <c r="D83" s="40"/>
      <c r="E83" s="40"/>
      <c r="F83" s="72">
        <v>0.05</v>
      </c>
      <c r="G83" s="72">
        <v>0.05</v>
      </c>
      <c r="H83" s="72">
        <v>0.05</v>
      </c>
      <c r="I83" s="72">
        <v>0.05</v>
      </c>
      <c r="J83" s="18">
        <f t="shared" si="4"/>
        <v>0</v>
      </c>
      <c r="K83" s="39" t="str">
        <f t="shared" si="5"/>
        <v/>
      </c>
      <c r="L83" s="39" t="str">
        <f t="shared" si="6"/>
        <v/>
      </c>
      <c r="M83" s="40"/>
      <c r="N83" s="41"/>
      <c r="O83" s="42"/>
      <c r="P83" s="42"/>
    </row>
    <row r="84" spans="1:16" ht="15.75" thickBot="1" x14ac:dyDescent="0.3">
      <c r="A84" s="91"/>
      <c r="B84" s="57" t="s">
        <v>131</v>
      </c>
      <c r="C84" s="58"/>
      <c r="D84" s="40"/>
      <c r="E84" s="40"/>
      <c r="F84" s="72">
        <v>0.05</v>
      </c>
      <c r="G84" s="72">
        <v>0.05</v>
      </c>
      <c r="H84" s="72">
        <v>0.05</v>
      </c>
      <c r="I84" s="72">
        <v>0.05</v>
      </c>
      <c r="J84" s="18">
        <f t="shared" si="4"/>
        <v>0</v>
      </c>
      <c r="K84" s="39" t="str">
        <f t="shared" si="5"/>
        <v/>
      </c>
      <c r="L84" s="39" t="str">
        <f t="shared" si="6"/>
        <v/>
      </c>
      <c r="M84" s="40"/>
      <c r="N84" s="41"/>
      <c r="O84" s="42"/>
      <c r="P84" s="42"/>
    </row>
    <row r="85" spans="1:16" ht="15.75" thickBot="1" x14ac:dyDescent="0.3">
      <c r="A85" s="91"/>
      <c r="B85" s="57" t="s">
        <v>131</v>
      </c>
      <c r="C85" s="58"/>
      <c r="D85" s="40"/>
      <c r="E85" s="40"/>
      <c r="F85" s="72">
        <v>0.05</v>
      </c>
      <c r="G85" s="72">
        <v>0.05</v>
      </c>
      <c r="H85" s="72">
        <v>0.05</v>
      </c>
      <c r="I85" s="72">
        <v>0.05</v>
      </c>
      <c r="J85" s="18">
        <f t="shared" si="4"/>
        <v>0</v>
      </c>
      <c r="K85" s="39" t="str">
        <f t="shared" si="5"/>
        <v/>
      </c>
      <c r="L85" s="39" t="str">
        <f t="shared" si="6"/>
        <v/>
      </c>
      <c r="M85" s="40"/>
      <c r="N85" s="41"/>
      <c r="O85" s="42"/>
      <c r="P85" s="42"/>
    </row>
    <row r="86" spans="1:16" ht="15.75" thickBot="1" x14ac:dyDescent="0.3">
      <c r="A86" s="91"/>
      <c r="B86" s="57" t="s">
        <v>131</v>
      </c>
      <c r="C86" s="58"/>
      <c r="D86" s="40"/>
      <c r="E86" s="40"/>
      <c r="F86" s="72">
        <v>0.05</v>
      </c>
      <c r="G86" s="72">
        <v>0.05</v>
      </c>
      <c r="H86" s="72">
        <v>0.05</v>
      </c>
      <c r="I86" s="72">
        <v>0.05</v>
      </c>
      <c r="J86" s="18">
        <f t="shared" si="4"/>
        <v>0</v>
      </c>
      <c r="K86" s="39" t="str">
        <f t="shared" si="5"/>
        <v/>
      </c>
      <c r="L86" s="39" t="str">
        <f t="shared" si="6"/>
        <v/>
      </c>
      <c r="M86" s="40"/>
      <c r="N86" s="41"/>
      <c r="O86" s="42"/>
      <c r="P86" s="42"/>
    </row>
    <row r="87" spans="1:16" ht="15.75" thickBot="1" x14ac:dyDescent="0.3">
      <c r="A87" s="91"/>
      <c r="B87" s="57" t="s">
        <v>131</v>
      </c>
      <c r="C87" s="58"/>
      <c r="D87" s="40"/>
      <c r="E87" s="40"/>
      <c r="F87" s="72">
        <v>0.05</v>
      </c>
      <c r="G87" s="72">
        <v>0.05</v>
      </c>
      <c r="H87" s="72">
        <v>0.05</v>
      </c>
      <c r="I87" s="72">
        <v>0.05</v>
      </c>
      <c r="J87" s="18">
        <f t="shared" si="4"/>
        <v>0</v>
      </c>
      <c r="K87" s="39" t="str">
        <f t="shared" si="5"/>
        <v/>
      </c>
      <c r="L87" s="39" t="str">
        <f t="shared" si="6"/>
        <v/>
      </c>
      <c r="M87" s="40"/>
      <c r="N87" s="41"/>
      <c r="O87" s="42"/>
      <c r="P87" s="42"/>
    </row>
    <row r="88" spans="1:16" ht="15.75" thickBot="1" x14ac:dyDescent="0.3">
      <c r="A88" s="91"/>
      <c r="B88" s="57" t="s">
        <v>131</v>
      </c>
      <c r="C88" s="58"/>
      <c r="D88" s="40"/>
      <c r="E88" s="40"/>
      <c r="F88" s="72">
        <v>0.05</v>
      </c>
      <c r="G88" s="72">
        <v>0.05</v>
      </c>
      <c r="H88" s="72">
        <v>0.05</v>
      </c>
      <c r="I88" s="72">
        <v>0.05</v>
      </c>
      <c r="J88" s="18">
        <f t="shared" si="4"/>
        <v>0</v>
      </c>
      <c r="K88" s="39" t="str">
        <f t="shared" si="5"/>
        <v/>
      </c>
      <c r="L88" s="39" t="str">
        <f t="shared" si="6"/>
        <v/>
      </c>
      <c r="M88" s="40"/>
      <c r="N88" s="41"/>
      <c r="O88" s="42"/>
      <c r="P88" s="42"/>
    </row>
    <row r="89" spans="1:16" ht="15.75" thickBot="1" x14ac:dyDescent="0.3">
      <c r="A89" s="91"/>
      <c r="B89" s="57" t="s">
        <v>131</v>
      </c>
      <c r="C89" s="58"/>
      <c r="D89" s="40"/>
      <c r="E89" s="40"/>
      <c r="F89" s="72">
        <v>0.05</v>
      </c>
      <c r="G89" s="72">
        <v>0.05</v>
      </c>
      <c r="H89" s="72">
        <v>0.05</v>
      </c>
      <c r="I89" s="72">
        <v>0.05</v>
      </c>
      <c r="J89" s="18">
        <f t="shared" si="4"/>
        <v>0</v>
      </c>
      <c r="K89" s="39" t="str">
        <f t="shared" si="5"/>
        <v/>
      </c>
      <c r="L89" s="39" t="str">
        <f t="shared" si="6"/>
        <v/>
      </c>
      <c r="M89" s="40"/>
      <c r="N89" s="41"/>
      <c r="O89" s="42"/>
      <c r="P89" s="42"/>
    </row>
    <row r="90" spans="1:16" ht="15.75" thickBot="1" x14ac:dyDescent="0.3">
      <c r="A90" s="91"/>
      <c r="B90" s="57" t="s">
        <v>131</v>
      </c>
      <c r="C90" s="58"/>
      <c r="D90" s="40"/>
      <c r="E90" s="40"/>
      <c r="F90" s="72">
        <v>0.05</v>
      </c>
      <c r="G90" s="72">
        <v>0.05</v>
      </c>
      <c r="H90" s="72">
        <v>0.05</v>
      </c>
      <c r="I90" s="72">
        <v>0.05</v>
      </c>
      <c r="J90" s="18">
        <f t="shared" si="4"/>
        <v>0</v>
      </c>
      <c r="K90" s="39" t="str">
        <f t="shared" si="5"/>
        <v/>
      </c>
      <c r="L90" s="39" t="str">
        <f t="shared" si="6"/>
        <v/>
      </c>
      <c r="M90" s="40"/>
      <c r="N90" s="41"/>
      <c r="O90" s="42"/>
      <c r="P90" s="42"/>
    </row>
    <row r="91" spans="1:16" ht="15.75" thickBot="1" x14ac:dyDescent="0.3">
      <c r="A91" s="91"/>
      <c r="B91" s="57" t="s">
        <v>131</v>
      </c>
      <c r="C91" s="58"/>
      <c r="D91" s="40"/>
      <c r="E91" s="40"/>
      <c r="F91" s="72">
        <v>0.05</v>
      </c>
      <c r="G91" s="72">
        <v>0.05</v>
      </c>
      <c r="H91" s="72">
        <v>0.05</v>
      </c>
      <c r="I91" s="72">
        <v>0.05</v>
      </c>
      <c r="J91" s="18">
        <f t="shared" si="4"/>
        <v>0</v>
      </c>
      <c r="K91" s="39" t="str">
        <f t="shared" si="5"/>
        <v/>
      </c>
      <c r="L91" s="39" t="str">
        <f t="shared" si="6"/>
        <v/>
      </c>
      <c r="M91" s="40"/>
      <c r="N91" s="41"/>
      <c r="O91" s="42"/>
      <c r="P91" s="42"/>
    </row>
    <row r="92" spans="1:16" ht="15.75" thickBot="1" x14ac:dyDescent="0.3">
      <c r="A92" s="91"/>
      <c r="B92" s="57" t="s">
        <v>131</v>
      </c>
      <c r="C92" s="58"/>
      <c r="D92" s="40"/>
      <c r="E92" s="40"/>
      <c r="F92" s="72">
        <v>0.05</v>
      </c>
      <c r="G92" s="72">
        <v>0.05</v>
      </c>
      <c r="H92" s="72">
        <v>0.05</v>
      </c>
      <c r="I92" s="72">
        <v>0.05</v>
      </c>
      <c r="J92" s="18">
        <f t="shared" si="4"/>
        <v>0</v>
      </c>
      <c r="K92" s="39" t="str">
        <f t="shared" si="5"/>
        <v/>
      </c>
      <c r="L92" s="39" t="str">
        <f t="shared" si="6"/>
        <v/>
      </c>
      <c r="M92" s="40"/>
      <c r="N92" s="41"/>
      <c r="O92" s="42"/>
      <c r="P92" s="42"/>
    </row>
    <row r="93" spans="1:16" ht="15.75" thickBot="1" x14ac:dyDescent="0.3">
      <c r="A93" s="91"/>
      <c r="B93" s="57" t="s">
        <v>131</v>
      </c>
      <c r="C93" s="58"/>
      <c r="D93" s="40"/>
      <c r="E93" s="40"/>
      <c r="F93" s="72">
        <v>0.05</v>
      </c>
      <c r="G93" s="72">
        <v>0.05</v>
      </c>
      <c r="H93" s="72">
        <v>0.05</v>
      </c>
      <c r="I93" s="72">
        <v>0.05</v>
      </c>
      <c r="J93" s="18">
        <f t="shared" si="4"/>
        <v>0</v>
      </c>
      <c r="K93" s="39" t="str">
        <f t="shared" si="5"/>
        <v/>
      </c>
      <c r="L93" s="39" t="str">
        <f t="shared" si="6"/>
        <v/>
      </c>
      <c r="M93" s="40"/>
      <c r="N93" s="41"/>
      <c r="O93" s="42"/>
      <c r="P93" s="42"/>
    </row>
    <row r="94" spans="1:16" ht="15.75" thickBot="1" x14ac:dyDescent="0.3">
      <c r="A94" s="91"/>
      <c r="B94" s="57" t="s">
        <v>131</v>
      </c>
      <c r="C94" s="58"/>
      <c r="D94" s="40"/>
      <c r="E94" s="40"/>
      <c r="F94" s="72">
        <v>0.05</v>
      </c>
      <c r="G94" s="72">
        <v>0.05</v>
      </c>
      <c r="H94" s="72">
        <v>0.05</v>
      </c>
      <c r="I94" s="72">
        <v>0.05</v>
      </c>
      <c r="J94" s="18">
        <f t="shared" si="4"/>
        <v>0</v>
      </c>
      <c r="K94" s="39" t="str">
        <f t="shared" si="5"/>
        <v/>
      </c>
      <c r="L94" s="39" t="str">
        <f t="shared" si="6"/>
        <v/>
      </c>
      <c r="M94" s="40"/>
      <c r="N94" s="41"/>
      <c r="O94" s="42"/>
      <c r="P94" s="42"/>
    </row>
    <row r="95" spans="1:16" ht="15.75" thickBot="1" x14ac:dyDescent="0.3">
      <c r="A95" s="91"/>
      <c r="B95" s="57" t="s">
        <v>131</v>
      </c>
      <c r="C95" s="58"/>
      <c r="D95" s="40"/>
      <c r="E95" s="40"/>
      <c r="F95" s="72">
        <v>0.05</v>
      </c>
      <c r="G95" s="72">
        <v>0.05</v>
      </c>
      <c r="H95" s="72">
        <v>0.05</v>
      </c>
      <c r="I95" s="72">
        <v>0.05</v>
      </c>
      <c r="J95" s="18">
        <f t="shared" si="4"/>
        <v>0</v>
      </c>
      <c r="K95" s="39" t="str">
        <f t="shared" si="5"/>
        <v/>
      </c>
      <c r="L95" s="39" t="str">
        <f t="shared" si="6"/>
        <v/>
      </c>
      <c r="M95" s="40"/>
      <c r="N95" s="41"/>
      <c r="O95" s="42"/>
      <c r="P95" s="42"/>
    </row>
    <row r="96" spans="1:16" ht="15.75" thickBot="1" x14ac:dyDescent="0.3">
      <c r="A96" s="91"/>
      <c r="B96" s="57" t="s">
        <v>131</v>
      </c>
      <c r="C96" s="58"/>
      <c r="D96" s="40"/>
      <c r="E96" s="40"/>
      <c r="F96" s="72">
        <v>0.05</v>
      </c>
      <c r="G96" s="72">
        <v>0.05</v>
      </c>
      <c r="H96" s="72">
        <v>0.05</v>
      </c>
      <c r="I96" s="72">
        <v>0.05</v>
      </c>
      <c r="J96" s="18">
        <f t="shared" si="4"/>
        <v>0</v>
      </c>
      <c r="K96" s="39" t="str">
        <f t="shared" si="5"/>
        <v/>
      </c>
      <c r="L96" s="39" t="str">
        <f t="shared" si="6"/>
        <v/>
      </c>
      <c r="M96" s="40"/>
      <c r="N96" s="41"/>
      <c r="O96" s="42"/>
      <c r="P96" s="42"/>
    </row>
    <row r="97" spans="1:16" ht="15.75" thickBot="1" x14ac:dyDescent="0.3">
      <c r="A97" s="91"/>
      <c r="B97" s="57" t="s">
        <v>131</v>
      </c>
      <c r="C97" s="58"/>
      <c r="D97" s="40"/>
      <c r="E97" s="40"/>
      <c r="F97" s="72">
        <v>0.05</v>
      </c>
      <c r="G97" s="72">
        <v>0.05</v>
      </c>
      <c r="H97" s="72">
        <v>0.05</v>
      </c>
      <c r="I97" s="72">
        <v>0.05</v>
      </c>
      <c r="J97" s="18">
        <f t="shared" si="4"/>
        <v>0</v>
      </c>
      <c r="K97" s="39" t="str">
        <f t="shared" si="5"/>
        <v/>
      </c>
      <c r="L97" s="39" t="str">
        <f t="shared" si="6"/>
        <v/>
      </c>
      <c r="M97" s="40"/>
      <c r="N97" s="41"/>
      <c r="O97" s="42"/>
      <c r="P97" s="42"/>
    </row>
    <row r="98" spans="1:16" ht="15.75" thickBot="1" x14ac:dyDescent="0.3">
      <c r="A98" s="91"/>
      <c r="B98" s="57" t="s">
        <v>131</v>
      </c>
      <c r="C98" s="58"/>
      <c r="D98" s="40"/>
      <c r="E98" s="40"/>
      <c r="F98" s="72">
        <v>0.05</v>
      </c>
      <c r="G98" s="72">
        <v>0.05</v>
      </c>
      <c r="H98" s="72">
        <v>0.05</v>
      </c>
      <c r="I98" s="72">
        <v>0.05</v>
      </c>
      <c r="J98" s="18">
        <f t="shared" si="4"/>
        <v>0</v>
      </c>
      <c r="K98" s="39" t="str">
        <f t="shared" si="5"/>
        <v/>
      </c>
      <c r="L98" s="39" t="str">
        <f t="shared" si="6"/>
        <v/>
      </c>
      <c r="M98" s="40"/>
      <c r="N98" s="41"/>
      <c r="O98" s="42"/>
      <c r="P98" s="42"/>
    </row>
    <row r="99" spans="1:16" ht="15.75" thickBot="1" x14ac:dyDescent="0.3">
      <c r="A99" s="91"/>
      <c r="B99" s="57" t="s">
        <v>131</v>
      </c>
      <c r="C99" s="58"/>
      <c r="D99" s="40"/>
      <c r="E99" s="40"/>
      <c r="F99" s="72">
        <v>0.05</v>
      </c>
      <c r="G99" s="72">
        <v>0.05</v>
      </c>
      <c r="H99" s="72">
        <v>0.05</v>
      </c>
      <c r="I99" s="72">
        <v>0.05</v>
      </c>
      <c r="J99" s="18">
        <f t="shared" si="4"/>
        <v>0</v>
      </c>
      <c r="K99" s="39" t="str">
        <f t="shared" si="5"/>
        <v/>
      </c>
      <c r="L99" s="39" t="str">
        <f t="shared" si="6"/>
        <v/>
      </c>
      <c r="M99" s="40"/>
      <c r="N99" s="41"/>
      <c r="O99" s="42"/>
      <c r="P99" s="42"/>
    </row>
    <row r="100" spans="1:16" ht="15.75" thickBot="1" x14ac:dyDescent="0.3">
      <c r="A100" s="91"/>
      <c r="B100" s="57" t="s">
        <v>131</v>
      </c>
      <c r="C100" s="58"/>
      <c r="D100" s="40"/>
      <c r="E100" s="40"/>
      <c r="F100" s="72">
        <v>0.05</v>
      </c>
      <c r="G100" s="72">
        <v>0.05</v>
      </c>
      <c r="H100" s="72">
        <v>0.05</v>
      </c>
      <c r="I100" s="72">
        <v>0.05</v>
      </c>
      <c r="J100" s="18">
        <f t="shared" si="4"/>
        <v>0</v>
      </c>
      <c r="K100" s="39" t="str">
        <f t="shared" si="5"/>
        <v/>
      </c>
      <c r="L100" s="39" t="str">
        <f t="shared" si="6"/>
        <v/>
      </c>
      <c r="M100" s="40"/>
      <c r="N100" s="41"/>
      <c r="O100" s="42"/>
      <c r="P100" s="42"/>
    </row>
  </sheetData>
  <dataValidations xWindow="69" yWindow="541" count="2">
    <dataValidation type="list" allowBlank="1" showInputMessage="1" showErrorMessage="1" promptTitle="Groenvision" prompt="Werkpakket_x000a_hoofdcode" sqref="B10:B100">
      <formula1>$R$10:$R$31</formula1>
    </dataValidation>
    <dataValidation type="list" allowBlank="1" showInputMessage="1" showErrorMessage="1" sqref="D10:D100">
      <formula1>$V$10:$V$18</formula1>
    </dataValidation>
  </dataValidations>
  <hyperlinks>
    <hyperlink ref="C4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R48"/>
  <sheetViews>
    <sheetView tabSelected="1" topLeftCell="A25" zoomScale="115" zoomScaleNormal="115" workbookViewId="0">
      <selection activeCell="J48" sqref="J48"/>
    </sheetView>
  </sheetViews>
  <sheetFormatPr defaultRowHeight="15" x14ac:dyDescent="0.25"/>
  <cols>
    <col min="8" max="8" width="11.42578125" bestFit="1" customWidth="1"/>
    <col min="9" max="9" width="12.42578125" customWidth="1"/>
    <col min="12" max="12" width="17" customWidth="1"/>
  </cols>
  <sheetData>
    <row r="2" spans="4:12" ht="18.75" x14ac:dyDescent="0.3">
      <c r="D2" s="6" t="s">
        <v>21</v>
      </c>
      <c r="E2" s="1"/>
      <c r="F2" s="1"/>
      <c r="G2" s="1"/>
      <c r="I2" s="5" t="s">
        <v>20</v>
      </c>
      <c r="J2" s="5"/>
      <c r="K2" s="5"/>
    </row>
    <row r="4" spans="4:12" x14ac:dyDescent="0.25">
      <c r="D4" s="4" t="s">
        <v>19</v>
      </c>
    </row>
    <row r="5" spans="4:12" x14ac:dyDescent="0.25">
      <c r="D5" s="4" t="s">
        <v>18</v>
      </c>
    </row>
    <row r="8" spans="4:12" ht="15.75" thickBot="1" x14ac:dyDescent="0.3"/>
    <row r="9" spans="4:12" ht="15.75" thickBot="1" x14ac:dyDescent="0.3">
      <c r="D9" t="s">
        <v>16</v>
      </c>
      <c r="L9" s="51"/>
    </row>
    <row r="10" spans="4:12" ht="15.75" thickBot="1" x14ac:dyDescent="0.3"/>
    <row r="11" spans="4:12" ht="15.75" thickBot="1" x14ac:dyDescent="0.3">
      <c r="D11" t="s">
        <v>15</v>
      </c>
      <c r="H11" t="s">
        <v>14</v>
      </c>
      <c r="I11" s="11">
        <v>3</v>
      </c>
      <c r="L11" s="52">
        <f>IF(I11=0,"",L9/I11)</f>
        <v>0</v>
      </c>
    </row>
    <row r="12" spans="4:12" ht="15.75" thickBot="1" x14ac:dyDescent="0.3"/>
    <row r="13" spans="4:12" ht="15.75" thickBot="1" x14ac:dyDescent="0.3">
      <c r="D13" t="s">
        <v>13</v>
      </c>
      <c r="G13" t="s">
        <v>12</v>
      </c>
      <c r="H13" s="11"/>
      <c r="I13" t="s">
        <v>11</v>
      </c>
      <c r="J13" s="51"/>
      <c r="K13" t="s">
        <v>1</v>
      </c>
      <c r="L13" s="52">
        <f>H13*J13</f>
        <v>0</v>
      </c>
    </row>
    <row r="14" spans="4:12" ht="15.75" thickBot="1" x14ac:dyDescent="0.3"/>
    <row r="15" spans="4:12" ht="15.75" thickBot="1" x14ac:dyDescent="0.3">
      <c r="D15" t="s">
        <v>10</v>
      </c>
      <c r="L15" s="11"/>
    </row>
    <row r="16" spans="4:12" ht="15.75" thickBot="1" x14ac:dyDescent="0.3"/>
    <row r="17" spans="4:12" ht="15.75" thickBot="1" x14ac:dyDescent="0.3">
      <c r="D17" t="s">
        <v>9</v>
      </c>
      <c r="L17" s="52">
        <f>L11+L13+L15</f>
        <v>0</v>
      </c>
    </row>
    <row r="18" spans="4:12" ht="15.75" thickBot="1" x14ac:dyDescent="0.3"/>
    <row r="19" spans="4:12" ht="15.75" thickBot="1" x14ac:dyDescent="0.3">
      <c r="D19" t="s">
        <v>8</v>
      </c>
      <c r="K19" t="s">
        <v>3</v>
      </c>
      <c r="L19" s="11"/>
    </row>
    <row r="20" spans="4:12" ht="15.75" thickBot="1" x14ac:dyDescent="0.3"/>
    <row r="21" spans="4:12" ht="15.75" thickBot="1" x14ac:dyDescent="0.3">
      <c r="D21" t="s">
        <v>7</v>
      </c>
      <c r="L21" s="52" t="e">
        <f>L17/L19</f>
        <v>#DIV/0!</v>
      </c>
    </row>
    <row r="22" spans="4:12" ht="15.75" thickBot="1" x14ac:dyDescent="0.3"/>
    <row r="23" spans="4:12" ht="30.75" thickBot="1" x14ac:dyDescent="0.3">
      <c r="D23" t="s">
        <v>6</v>
      </c>
      <c r="I23" s="3" t="s">
        <v>5</v>
      </c>
      <c r="J23" s="50"/>
      <c r="L23" s="52" t="e">
        <f>(L21*J23)+L21</f>
        <v>#DIV/0!</v>
      </c>
    </row>
    <row r="24" spans="4:12" ht="15.75" thickBot="1" x14ac:dyDescent="0.3"/>
    <row r="25" spans="4:12" ht="15.75" thickBot="1" x14ac:dyDescent="0.3">
      <c r="D25" t="s">
        <v>4</v>
      </c>
      <c r="I25" t="s">
        <v>2</v>
      </c>
      <c r="J25" s="50"/>
      <c r="L25" s="52" t="e">
        <f>(L23*J25)+L23</f>
        <v>#DIV/0!</v>
      </c>
    </row>
    <row r="29" spans="4:12" x14ac:dyDescent="0.25">
      <c r="D29" s="4" t="s">
        <v>163</v>
      </c>
    </row>
    <row r="30" spans="4:12" x14ac:dyDescent="0.25">
      <c r="D30" s="4" t="s">
        <v>17</v>
      </c>
    </row>
    <row r="31" spans="4:12" ht="15.75" thickBot="1" x14ac:dyDescent="0.3"/>
    <row r="32" spans="4:12" ht="15.75" thickBot="1" x14ac:dyDescent="0.3">
      <c r="D32" t="s">
        <v>16</v>
      </c>
      <c r="L32" s="51"/>
    </row>
    <row r="33" spans="4:18" ht="15.75" thickBot="1" x14ac:dyDescent="0.3"/>
    <row r="34" spans="4:18" ht="15.75" thickBot="1" x14ac:dyDescent="0.3">
      <c r="D34" t="s">
        <v>15</v>
      </c>
      <c r="H34" t="s">
        <v>14</v>
      </c>
      <c r="I34" s="11"/>
      <c r="L34" s="52" t="e">
        <f>L32/I34</f>
        <v>#DIV/0!</v>
      </c>
      <c r="R34" s="17"/>
    </row>
    <row r="35" spans="4:18" ht="15.75" thickBot="1" x14ac:dyDescent="0.3"/>
    <row r="36" spans="4:18" ht="15.75" thickBot="1" x14ac:dyDescent="0.3">
      <c r="D36" t="s">
        <v>13</v>
      </c>
      <c r="G36" t="s">
        <v>12</v>
      </c>
      <c r="H36" s="11"/>
      <c r="I36" t="s">
        <v>11</v>
      </c>
      <c r="J36" s="51"/>
      <c r="K36" t="s">
        <v>1</v>
      </c>
      <c r="L36" s="52">
        <f>H36*J36</f>
        <v>0</v>
      </c>
    </row>
    <row r="37" spans="4:18" ht="15.75" thickBot="1" x14ac:dyDescent="0.3"/>
    <row r="38" spans="4:18" ht="15.75" thickBot="1" x14ac:dyDescent="0.3">
      <c r="D38" t="s">
        <v>10</v>
      </c>
      <c r="L38" s="51"/>
      <c r="P38" s="2"/>
    </row>
    <row r="39" spans="4:18" ht="15.75" thickBot="1" x14ac:dyDescent="0.3"/>
    <row r="40" spans="4:18" ht="15.75" thickBot="1" x14ac:dyDescent="0.3">
      <c r="D40" t="s">
        <v>9</v>
      </c>
      <c r="L40" s="52" t="e">
        <f>L34+L36+L38</f>
        <v>#DIV/0!</v>
      </c>
    </row>
    <row r="41" spans="4:18" ht="15.75" thickBot="1" x14ac:dyDescent="0.3"/>
    <row r="42" spans="4:18" ht="15.75" thickBot="1" x14ac:dyDescent="0.3">
      <c r="D42" t="s">
        <v>8</v>
      </c>
      <c r="K42" t="s">
        <v>3</v>
      </c>
      <c r="L42" s="11"/>
    </row>
    <row r="43" spans="4:18" ht="15.75" thickBot="1" x14ac:dyDescent="0.3"/>
    <row r="44" spans="4:18" ht="15.75" thickBot="1" x14ac:dyDescent="0.3">
      <c r="D44" t="s">
        <v>7</v>
      </c>
      <c r="L44" s="52" t="e">
        <f>L40/L42</f>
        <v>#DIV/0!</v>
      </c>
    </row>
    <row r="45" spans="4:18" ht="15.75" thickBot="1" x14ac:dyDescent="0.3"/>
    <row r="46" spans="4:18" ht="30.75" thickBot="1" x14ac:dyDescent="0.3">
      <c r="D46" t="s">
        <v>6</v>
      </c>
      <c r="I46" s="3" t="s">
        <v>5</v>
      </c>
      <c r="J46" s="50"/>
      <c r="L46" s="52" t="e">
        <f>(L44*J46)+L44</f>
        <v>#DIV/0!</v>
      </c>
    </row>
    <row r="47" spans="4:18" ht="15.75" thickBot="1" x14ac:dyDescent="0.3"/>
    <row r="48" spans="4:18" ht="15.75" thickBot="1" x14ac:dyDescent="0.3">
      <c r="D48" t="s">
        <v>4</v>
      </c>
      <c r="I48" t="s">
        <v>2</v>
      </c>
      <c r="J48" s="50"/>
      <c r="L48" s="53" t="e">
        <f>(L46*J48)+L46</f>
        <v>#DIV/0!</v>
      </c>
    </row>
  </sheetData>
  <sheetProtection selectLockedCells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108"/>
  <sheetViews>
    <sheetView workbookViewId="0">
      <selection activeCell="I16" sqref="I16"/>
    </sheetView>
  </sheetViews>
  <sheetFormatPr defaultRowHeight="15" x14ac:dyDescent="0.25"/>
  <cols>
    <col min="4" max="4" width="52.140625" customWidth="1"/>
    <col min="5" max="5" width="16.7109375" customWidth="1"/>
    <col min="6" max="6" width="18.140625" bestFit="1" customWidth="1"/>
    <col min="7" max="7" width="11" customWidth="1"/>
    <col min="8" max="8" width="13.5703125" customWidth="1"/>
    <col min="9" max="9" width="9.5703125" customWidth="1"/>
    <col min="10" max="10" width="13.5703125" customWidth="1"/>
    <col min="11" max="11" width="14.5703125" customWidth="1"/>
    <col min="12" max="12" width="16.5703125" customWidth="1"/>
  </cols>
  <sheetData>
    <row r="2" spans="4:16" x14ac:dyDescent="0.25">
      <c r="N2" s="73"/>
    </row>
    <row r="3" spans="4:16" ht="21" x14ac:dyDescent="0.35">
      <c r="D3" s="74" t="s">
        <v>133</v>
      </c>
      <c r="E3" s="33"/>
      <c r="F3" s="33"/>
      <c r="G3" s="33"/>
      <c r="H3" s="33"/>
      <c r="I3" s="33"/>
      <c r="J3" s="33"/>
      <c r="L3" s="33"/>
    </row>
    <row r="4" spans="4:16" x14ac:dyDescent="0.25">
      <c r="D4" s="33" t="s">
        <v>134</v>
      </c>
      <c r="E4" s="87"/>
      <c r="F4" s="75">
        <f>E4*60</f>
        <v>0</v>
      </c>
      <c r="G4" s="33"/>
      <c r="H4" s="33"/>
      <c r="I4" s="33"/>
      <c r="J4" s="33"/>
      <c r="L4" s="33"/>
    </row>
    <row r="5" spans="4:16" x14ac:dyDescent="0.25">
      <c r="D5" s="33" t="s">
        <v>135</v>
      </c>
      <c r="E5" s="87"/>
      <c r="F5" s="75" t="str">
        <f>IF(E5=0,"",3600/E5)</f>
        <v/>
      </c>
      <c r="G5" s="33"/>
      <c r="H5" s="33"/>
      <c r="I5" s="33"/>
      <c r="J5" s="33"/>
      <c r="L5" s="33"/>
    </row>
    <row r="6" spans="4:16" x14ac:dyDescent="0.25">
      <c r="D6" s="33"/>
      <c r="E6" s="33"/>
      <c r="F6" s="33"/>
      <c r="G6" s="33"/>
      <c r="H6" s="33"/>
      <c r="I6" s="33"/>
      <c r="J6" s="33"/>
      <c r="L6" s="33"/>
    </row>
    <row r="7" spans="4:16" x14ac:dyDescent="0.25">
      <c r="D7" s="33"/>
      <c r="E7" s="33"/>
      <c r="F7" s="33"/>
      <c r="G7" s="33"/>
      <c r="H7" s="33"/>
      <c r="I7" s="33"/>
      <c r="J7" s="33"/>
      <c r="K7" s="17"/>
      <c r="L7" s="33"/>
    </row>
    <row r="8" spans="4:16" x14ac:dyDescent="0.25">
      <c r="D8" s="33"/>
      <c r="E8" s="33"/>
      <c r="F8" s="33"/>
      <c r="G8" s="33"/>
      <c r="H8" s="33"/>
      <c r="I8" s="33"/>
      <c r="J8" s="33"/>
      <c r="K8" s="17"/>
    </row>
    <row r="9" spans="4:16" x14ac:dyDescent="0.25">
      <c r="D9" s="33"/>
      <c r="E9" s="33"/>
      <c r="F9" s="33"/>
      <c r="G9" s="33"/>
      <c r="H9" s="33"/>
      <c r="I9" s="33"/>
      <c r="J9" s="33"/>
      <c r="K9" s="17"/>
    </row>
    <row r="10" spans="4:16" x14ac:dyDescent="0.25">
      <c r="D10" s="76"/>
      <c r="E10" s="33"/>
      <c r="F10" s="33"/>
      <c r="G10" s="33"/>
      <c r="H10" s="33"/>
      <c r="I10" s="44"/>
      <c r="J10" s="77"/>
      <c r="K10" s="17"/>
      <c r="L10" s="33"/>
    </row>
    <row r="11" spans="4:16" ht="21.75" thickBot="1" x14ac:dyDescent="0.4">
      <c r="D11" s="74" t="s">
        <v>136</v>
      </c>
      <c r="E11" s="33"/>
      <c r="F11" s="33"/>
      <c r="G11" s="33"/>
      <c r="H11" s="33"/>
      <c r="I11" s="44"/>
      <c r="J11" s="77"/>
      <c r="L11" s="33"/>
    </row>
    <row r="12" spans="4:16" x14ac:dyDescent="0.25">
      <c r="D12" s="97"/>
      <c r="E12" s="78" t="s">
        <v>158</v>
      </c>
      <c r="F12" s="88" t="s">
        <v>137</v>
      </c>
      <c r="H12" s="33"/>
      <c r="I12" s="44"/>
      <c r="J12" s="77"/>
      <c r="L12" s="33"/>
    </row>
    <row r="13" spans="4:16" ht="15.75" thickBot="1" x14ac:dyDescent="0.3">
      <c r="D13" s="98"/>
      <c r="E13" s="33"/>
      <c r="F13" s="33"/>
      <c r="G13" s="33"/>
      <c r="H13" s="33"/>
      <c r="J13" s="77"/>
      <c r="K13" s="33"/>
      <c r="L13" s="33"/>
    </row>
    <row r="14" spans="4:16" ht="45.75" thickBot="1" x14ac:dyDescent="0.3">
      <c r="D14" s="79">
        <f>H24+L24</f>
        <v>0</v>
      </c>
      <c r="E14" s="80" t="s">
        <v>138</v>
      </c>
      <c r="F14" s="80" t="s">
        <v>139</v>
      </c>
      <c r="G14" s="80" t="str">
        <f>F12</f>
        <v>kies</v>
      </c>
      <c r="H14" s="81" t="s">
        <v>140</v>
      </c>
      <c r="I14" s="80" t="s">
        <v>39</v>
      </c>
      <c r="J14" s="80" t="s">
        <v>142</v>
      </c>
      <c r="K14" s="81" t="s">
        <v>141</v>
      </c>
      <c r="L14" s="80" t="s">
        <v>143</v>
      </c>
      <c r="O14" t="s">
        <v>137</v>
      </c>
      <c r="P14" t="s">
        <v>137</v>
      </c>
    </row>
    <row r="15" spans="4:16" ht="15.75" thickBot="1" x14ac:dyDescent="0.3">
      <c r="D15" s="82" t="s">
        <v>144</v>
      </c>
      <c r="E15" s="83" t="s">
        <v>145</v>
      </c>
      <c r="F15" s="83" t="str">
        <f>F12</f>
        <v>kies</v>
      </c>
      <c r="G15" s="83" t="s">
        <v>146</v>
      </c>
      <c r="H15" s="83" t="str">
        <f>F12</f>
        <v>kies</v>
      </c>
      <c r="I15" s="83" t="s">
        <v>147</v>
      </c>
      <c r="J15" s="83"/>
      <c r="K15" s="83" t="str">
        <f>F12</f>
        <v>kies</v>
      </c>
      <c r="L15" s="83" t="str">
        <f>F12</f>
        <v>kies</v>
      </c>
      <c r="O15" t="s">
        <v>48</v>
      </c>
      <c r="P15" s="73" t="s">
        <v>48</v>
      </c>
    </row>
    <row r="16" spans="4:16" x14ac:dyDescent="0.25">
      <c r="D16" s="89"/>
      <c r="E16" s="90"/>
      <c r="F16" s="91"/>
      <c r="G16" s="95" t="str">
        <f t="shared" ref="G16:G23" si="0">IF(F16=0,"",3600/F16)</f>
        <v/>
      </c>
      <c r="H16" s="84">
        <f t="shared" ref="H16:H22" si="1">(F16/3600)*E16</f>
        <v>0</v>
      </c>
      <c r="I16" s="89" t="s">
        <v>137</v>
      </c>
      <c r="J16" s="93"/>
      <c r="K16" s="93"/>
      <c r="L16" s="85">
        <f>K16*J16</f>
        <v>0</v>
      </c>
      <c r="O16" t="s">
        <v>148</v>
      </c>
      <c r="P16" s="73" t="s">
        <v>148</v>
      </c>
    </row>
    <row r="17" spans="4:16" x14ac:dyDescent="0.25">
      <c r="D17" s="92"/>
      <c r="E17" s="90"/>
      <c r="F17" s="91"/>
      <c r="G17" s="95" t="str">
        <f t="shared" si="0"/>
        <v/>
      </c>
      <c r="H17" s="84">
        <f t="shared" si="1"/>
        <v>0</v>
      </c>
      <c r="I17" s="92" t="s">
        <v>137</v>
      </c>
      <c r="J17" s="93"/>
      <c r="K17" s="93"/>
      <c r="L17" s="85">
        <f t="shared" ref="L17:L23" si="2">K17*J17</f>
        <v>0</v>
      </c>
      <c r="O17" t="s">
        <v>149</v>
      </c>
      <c r="P17" s="73" t="s">
        <v>149</v>
      </c>
    </row>
    <row r="18" spans="4:16" x14ac:dyDescent="0.25">
      <c r="D18" s="92"/>
      <c r="E18" s="90"/>
      <c r="F18" s="91"/>
      <c r="G18" s="95" t="str">
        <f t="shared" si="0"/>
        <v/>
      </c>
      <c r="H18" s="84">
        <f t="shared" si="1"/>
        <v>0</v>
      </c>
      <c r="I18" s="92" t="s">
        <v>137</v>
      </c>
      <c r="J18" s="90"/>
      <c r="K18" s="93"/>
      <c r="L18" s="85">
        <f t="shared" si="2"/>
        <v>0</v>
      </c>
      <c r="O18" t="s">
        <v>150</v>
      </c>
      <c r="P18" s="73" t="s">
        <v>151</v>
      </c>
    </row>
    <row r="19" spans="4:16" x14ac:dyDescent="0.25">
      <c r="D19" s="92"/>
      <c r="E19" s="90"/>
      <c r="F19" s="91"/>
      <c r="G19" s="95" t="str">
        <f t="shared" si="0"/>
        <v/>
      </c>
      <c r="H19" s="84">
        <f t="shared" si="1"/>
        <v>0</v>
      </c>
      <c r="I19" s="92" t="s">
        <v>137</v>
      </c>
      <c r="J19" s="93"/>
      <c r="K19" s="93"/>
      <c r="L19" s="85">
        <f t="shared" si="2"/>
        <v>0</v>
      </c>
      <c r="O19" t="s">
        <v>152</v>
      </c>
      <c r="P19" s="73" t="s">
        <v>153</v>
      </c>
    </row>
    <row r="20" spans="4:16" x14ac:dyDescent="0.25">
      <c r="D20" s="92"/>
      <c r="E20" s="90"/>
      <c r="F20" s="91"/>
      <c r="G20" s="95" t="str">
        <f t="shared" si="0"/>
        <v/>
      </c>
      <c r="H20" s="84">
        <f t="shared" si="1"/>
        <v>0</v>
      </c>
      <c r="I20" s="92" t="s">
        <v>137</v>
      </c>
      <c r="J20" s="93"/>
      <c r="K20" s="93"/>
      <c r="L20" s="85">
        <f t="shared" si="2"/>
        <v>0</v>
      </c>
      <c r="O20" t="s">
        <v>154</v>
      </c>
      <c r="P20" s="73" t="s">
        <v>155</v>
      </c>
    </row>
    <row r="21" spans="4:16" x14ac:dyDescent="0.25">
      <c r="D21" s="92"/>
      <c r="E21" s="90"/>
      <c r="F21" s="91"/>
      <c r="G21" s="95" t="str">
        <f t="shared" si="0"/>
        <v/>
      </c>
      <c r="H21" s="84">
        <f t="shared" si="1"/>
        <v>0</v>
      </c>
      <c r="I21" s="92" t="s">
        <v>137</v>
      </c>
      <c r="J21" s="93"/>
      <c r="K21" s="93"/>
      <c r="L21" s="85">
        <f t="shared" si="2"/>
        <v>0</v>
      </c>
      <c r="O21" t="s">
        <v>156</v>
      </c>
      <c r="P21" s="73" t="s">
        <v>154</v>
      </c>
    </row>
    <row r="22" spans="4:16" x14ac:dyDescent="0.25">
      <c r="D22" s="92"/>
      <c r="E22" s="90"/>
      <c r="F22" s="91"/>
      <c r="G22" s="95" t="str">
        <f t="shared" si="0"/>
        <v/>
      </c>
      <c r="H22" s="84">
        <f t="shared" si="1"/>
        <v>0</v>
      </c>
      <c r="I22" s="92" t="s">
        <v>137</v>
      </c>
      <c r="J22" s="93"/>
      <c r="K22" s="93"/>
      <c r="L22" s="85">
        <f t="shared" si="2"/>
        <v>0</v>
      </c>
      <c r="O22" t="s">
        <v>157</v>
      </c>
    </row>
    <row r="23" spans="4:16" ht="15.75" thickBot="1" x14ac:dyDescent="0.3">
      <c r="D23" s="92"/>
      <c r="E23" s="90"/>
      <c r="F23" s="91"/>
      <c r="G23" s="95" t="str">
        <f t="shared" si="0"/>
        <v/>
      </c>
      <c r="H23" s="84">
        <f>(F23/3600)*E23</f>
        <v>0</v>
      </c>
      <c r="I23" s="92" t="s">
        <v>137</v>
      </c>
      <c r="J23" s="93"/>
      <c r="K23" s="93"/>
      <c r="L23" s="85">
        <f t="shared" si="2"/>
        <v>0</v>
      </c>
      <c r="O23" t="s">
        <v>155</v>
      </c>
    </row>
    <row r="24" spans="4:16" ht="15.75" thickBot="1" x14ac:dyDescent="0.3">
      <c r="G24" t="s">
        <v>1</v>
      </c>
      <c r="H24" s="94">
        <f>SUM(H16:H23)</f>
        <v>0</v>
      </c>
      <c r="J24" s="86"/>
      <c r="K24" s="86" t="s">
        <v>1</v>
      </c>
      <c r="L24" s="79">
        <f>SUM(L16:L23)</f>
        <v>0</v>
      </c>
    </row>
    <row r="25" spans="4:16" x14ac:dyDescent="0.25">
      <c r="I25" s="44"/>
    </row>
    <row r="27" spans="4:16" ht="21.75" thickBot="1" x14ac:dyDescent="0.4">
      <c r="D27" s="74" t="s">
        <v>136</v>
      </c>
      <c r="E27" s="33"/>
      <c r="F27" s="33"/>
      <c r="G27" s="33"/>
      <c r="H27" s="33"/>
      <c r="I27" s="44"/>
      <c r="J27" s="77"/>
      <c r="L27" s="33"/>
    </row>
    <row r="28" spans="4:16" x14ac:dyDescent="0.25">
      <c r="D28" s="97"/>
      <c r="E28" s="78" t="s">
        <v>158</v>
      </c>
      <c r="F28" s="88" t="s">
        <v>137</v>
      </c>
      <c r="H28" s="33"/>
      <c r="I28" s="44"/>
      <c r="J28" s="77"/>
      <c r="L28" s="33"/>
    </row>
    <row r="29" spans="4:16" ht="15.75" thickBot="1" x14ac:dyDescent="0.3">
      <c r="D29" s="98"/>
      <c r="E29" s="33"/>
      <c r="F29" s="33"/>
      <c r="G29" s="33"/>
      <c r="H29" s="33"/>
      <c r="J29" s="77"/>
      <c r="K29" s="33"/>
      <c r="L29" s="33"/>
    </row>
    <row r="30" spans="4:16" ht="45.75" thickBot="1" x14ac:dyDescent="0.3">
      <c r="D30" s="79">
        <f>H40+L40</f>
        <v>0</v>
      </c>
      <c r="E30" s="80" t="s">
        <v>138</v>
      </c>
      <c r="F30" s="80" t="s">
        <v>139</v>
      </c>
      <c r="G30" s="80" t="str">
        <f>F28</f>
        <v>kies</v>
      </c>
      <c r="H30" s="81" t="s">
        <v>140</v>
      </c>
      <c r="I30" s="80" t="s">
        <v>39</v>
      </c>
      <c r="J30" s="80" t="s">
        <v>142</v>
      </c>
      <c r="K30" s="81" t="s">
        <v>141</v>
      </c>
      <c r="L30" s="80" t="s">
        <v>143</v>
      </c>
    </row>
    <row r="31" spans="4:16" ht="15.75" thickBot="1" x14ac:dyDescent="0.3">
      <c r="D31" s="82" t="s">
        <v>144</v>
      </c>
      <c r="E31" s="83" t="s">
        <v>145</v>
      </c>
      <c r="F31" s="83" t="str">
        <f>F28</f>
        <v>kies</v>
      </c>
      <c r="G31" s="83" t="s">
        <v>146</v>
      </c>
      <c r="H31" s="83" t="str">
        <f>F28</f>
        <v>kies</v>
      </c>
      <c r="I31" s="83" t="s">
        <v>147</v>
      </c>
      <c r="J31" s="83"/>
      <c r="K31" s="83" t="str">
        <f>F28</f>
        <v>kies</v>
      </c>
      <c r="L31" s="83" t="str">
        <f>F28</f>
        <v>kies</v>
      </c>
      <c r="P31" s="73"/>
    </row>
    <row r="32" spans="4:16" x14ac:dyDescent="0.25">
      <c r="D32" s="89"/>
      <c r="E32" s="90"/>
      <c r="F32" s="91"/>
      <c r="G32" s="95" t="str">
        <f t="shared" ref="G32" si="3">IF(F32=0,"",3600/F32)</f>
        <v/>
      </c>
      <c r="H32" s="84">
        <f t="shared" ref="H32:H38" si="4">(F32/3600)*E32</f>
        <v>0</v>
      </c>
      <c r="I32" s="89" t="s">
        <v>137</v>
      </c>
      <c r="J32" s="93"/>
      <c r="K32" s="93"/>
      <c r="L32" s="85">
        <f>K32*J32</f>
        <v>0</v>
      </c>
      <c r="P32" s="73"/>
    </row>
    <row r="33" spans="4:16" x14ac:dyDescent="0.25">
      <c r="D33" s="92"/>
      <c r="E33" s="90"/>
      <c r="F33" s="91"/>
      <c r="G33" s="95" t="str">
        <f t="shared" ref="G33" si="5">IF(F33=0,"",3600/F33)</f>
        <v/>
      </c>
      <c r="H33" s="84">
        <f t="shared" si="4"/>
        <v>0</v>
      </c>
      <c r="I33" s="92" t="s">
        <v>137</v>
      </c>
      <c r="J33" s="93"/>
      <c r="K33" s="93"/>
      <c r="L33" s="85">
        <f t="shared" ref="L33:L39" si="6">K33*J33</f>
        <v>0</v>
      </c>
      <c r="P33" s="73"/>
    </row>
    <row r="34" spans="4:16" x14ac:dyDescent="0.25">
      <c r="D34" s="92"/>
      <c r="E34" s="90"/>
      <c r="F34" s="91"/>
      <c r="G34" s="95" t="str">
        <f t="shared" ref="G34" si="7">IF(F34=0,"",3600/F34)</f>
        <v/>
      </c>
      <c r="H34" s="84">
        <f t="shared" si="4"/>
        <v>0</v>
      </c>
      <c r="I34" s="92" t="s">
        <v>137</v>
      </c>
      <c r="J34" s="90"/>
      <c r="K34" s="93"/>
      <c r="L34" s="85">
        <f t="shared" si="6"/>
        <v>0</v>
      </c>
      <c r="P34" s="73"/>
    </row>
    <row r="35" spans="4:16" x14ac:dyDescent="0.25">
      <c r="D35" s="92"/>
      <c r="E35" s="90"/>
      <c r="F35" s="91"/>
      <c r="G35" s="95" t="str">
        <f t="shared" ref="G35" si="8">IF(F35=0,"",3600/F35)</f>
        <v/>
      </c>
      <c r="H35" s="84">
        <f t="shared" si="4"/>
        <v>0</v>
      </c>
      <c r="I35" s="92" t="s">
        <v>137</v>
      </c>
      <c r="J35" s="93"/>
      <c r="K35" s="93"/>
      <c r="L35" s="85">
        <f t="shared" si="6"/>
        <v>0</v>
      </c>
      <c r="P35" s="73"/>
    </row>
    <row r="36" spans="4:16" x14ac:dyDescent="0.25">
      <c r="D36" s="92"/>
      <c r="E36" s="90"/>
      <c r="F36" s="91"/>
      <c r="G36" s="95" t="str">
        <f t="shared" ref="G36" si="9">IF(F36=0,"",3600/F36)</f>
        <v/>
      </c>
      <c r="H36" s="84">
        <f t="shared" si="4"/>
        <v>0</v>
      </c>
      <c r="I36" s="92" t="s">
        <v>137</v>
      </c>
      <c r="J36" s="93"/>
      <c r="K36" s="93"/>
      <c r="L36" s="85">
        <f t="shared" si="6"/>
        <v>0</v>
      </c>
      <c r="P36" s="73"/>
    </row>
    <row r="37" spans="4:16" x14ac:dyDescent="0.25">
      <c r="D37" s="92"/>
      <c r="E37" s="90"/>
      <c r="F37" s="91"/>
      <c r="G37" s="95" t="str">
        <f t="shared" ref="G37" si="10">IF(F37=0,"",3600/F37)</f>
        <v/>
      </c>
      <c r="H37" s="84">
        <f t="shared" si="4"/>
        <v>0</v>
      </c>
      <c r="I37" s="92" t="s">
        <v>137</v>
      </c>
      <c r="J37" s="93"/>
      <c r="K37" s="93"/>
      <c r="L37" s="85">
        <f t="shared" si="6"/>
        <v>0</v>
      </c>
      <c r="P37" s="73"/>
    </row>
    <row r="38" spans="4:16" x14ac:dyDescent="0.25">
      <c r="D38" s="92"/>
      <c r="E38" s="90"/>
      <c r="F38" s="91"/>
      <c r="G38" s="95" t="str">
        <f t="shared" ref="G38" si="11">IF(F38=0,"",3600/F38)</f>
        <v/>
      </c>
      <c r="H38" s="84">
        <f t="shared" si="4"/>
        <v>0</v>
      </c>
      <c r="I38" s="92" t="s">
        <v>137</v>
      </c>
      <c r="J38" s="93"/>
      <c r="K38" s="93"/>
      <c r="L38" s="85">
        <f t="shared" si="6"/>
        <v>0</v>
      </c>
    </row>
    <row r="39" spans="4:16" ht="15.75" thickBot="1" x14ac:dyDescent="0.3">
      <c r="D39" s="92"/>
      <c r="E39" s="90"/>
      <c r="F39" s="91"/>
      <c r="G39" s="95" t="str">
        <f t="shared" ref="G39" si="12">IF(F39=0,"",3600/F39)</f>
        <v/>
      </c>
      <c r="H39" s="84">
        <f>(F39/3600)*E39</f>
        <v>0</v>
      </c>
      <c r="I39" s="92" t="s">
        <v>137</v>
      </c>
      <c r="J39" s="93"/>
      <c r="K39" s="93"/>
      <c r="L39" s="85">
        <f t="shared" si="6"/>
        <v>0</v>
      </c>
    </row>
    <row r="40" spans="4:16" ht="15.75" thickBot="1" x14ac:dyDescent="0.3">
      <c r="G40" t="s">
        <v>1</v>
      </c>
      <c r="H40" s="94">
        <f>SUM(H32:H39)</f>
        <v>0</v>
      </c>
      <c r="J40" s="86"/>
      <c r="K40" s="86" t="s">
        <v>1</v>
      </c>
      <c r="L40" s="79">
        <f>SUM(L32:L39)</f>
        <v>0</v>
      </c>
    </row>
    <row r="41" spans="4:16" x14ac:dyDescent="0.25">
      <c r="D41" s="33"/>
      <c r="E41" s="33"/>
      <c r="F41" s="33"/>
      <c r="G41" s="33"/>
      <c r="H41" s="33"/>
      <c r="I41" s="33"/>
      <c r="J41" s="33"/>
      <c r="K41" s="33"/>
      <c r="L41" s="33"/>
    </row>
    <row r="42" spans="4:16" x14ac:dyDescent="0.25">
      <c r="D42" s="33"/>
      <c r="E42" s="33"/>
      <c r="F42" s="33"/>
      <c r="G42" s="33"/>
      <c r="H42" s="33"/>
      <c r="I42" s="33"/>
      <c r="J42" s="33"/>
      <c r="K42" s="33"/>
      <c r="L42" s="33"/>
    </row>
    <row r="43" spans="4:16" ht="21.75" thickBot="1" x14ac:dyDescent="0.4">
      <c r="D43" s="74" t="s">
        <v>136</v>
      </c>
      <c r="E43" s="33"/>
      <c r="F43" s="33"/>
      <c r="G43" s="33"/>
      <c r="H43" s="33"/>
      <c r="I43" s="44"/>
      <c r="J43" s="77"/>
      <c r="L43" s="33"/>
    </row>
    <row r="44" spans="4:16" x14ac:dyDescent="0.25">
      <c r="D44" s="97"/>
      <c r="E44" s="78" t="s">
        <v>158</v>
      </c>
      <c r="F44" s="88" t="s">
        <v>137</v>
      </c>
      <c r="H44" s="33"/>
      <c r="I44" s="44"/>
      <c r="J44" s="77"/>
      <c r="L44" s="33"/>
    </row>
    <row r="45" spans="4:16" ht="15.75" thickBot="1" x14ac:dyDescent="0.3">
      <c r="D45" s="98"/>
      <c r="E45" s="33"/>
      <c r="F45" s="33"/>
      <c r="G45" s="33"/>
      <c r="H45" s="33"/>
      <c r="J45" s="77"/>
      <c r="K45" s="33"/>
      <c r="L45" s="33"/>
    </row>
    <row r="46" spans="4:16" ht="45.75" thickBot="1" x14ac:dyDescent="0.3">
      <c r="D46" s="79">
        <f>H56+L56</f>
        <v>0</v>
      </c>
      <c r="E46" s="80" t="s">
        <v>138</v>
      </c>
      <c r="F46" s="80" t="s">
        <v>139</v>
      </c>
      <c r="G46" s="80" t="str">
        <f>F44</f>
        <v>kies</v>
      </c>
      <c r="H46" s="81" t="s">
        <v>140</v>
      </c>
      <c r="I46" s="80" t="s">
        <v>39</v>
      </c>
      <c r="J46" s="80" t="s">
        <v>142</v>
      </c>
      <c r="K46" s="81" t="s">
        <v>141</v>
      </c>
      <c r="L46" s="80" t="s">
        <v>143</v>
      </c>
    </row>
    <row r="47" spans="4:16" ht="15.75" thickBot="1" x14ac:dyDescent="0.3">
      <c r="D47" s="82" t="s">
        <v>144</v>
      </c>
      <c r="E47" s="83" t="s">
        <v>145</v>
      </c>
      <c r="F47" s="83" t="str">
        <f>F44</f>
        <v>kies</v>
      </c>
      <c r="G47" s="83" t="s">
        <v>146</v>
      </c>
      <c r="H47" s="83" t="str">
        <f>F44</f>
        <v>kies</v>
      </c>
      <c r="I47" s="83" t="s">
        <v>147</v>
      </c>
      <c r="J47" s="83"/>
      <c r="K47" s="83" t="str">
        <f>F44</f>
        <v>kies</v>
      </c>
      <c r="L47" s="83" t="str">
        <f>F44</f>
        <v>kies</v>
      </c>
    </row>
    <row r="48" spans="4:16" x14ac:dyDescent="0.25">
      <c r="D48" s="89"/>
      <c r="E48" s="90"/>
      <c r="F48" s="91"/>
      <c r="G48" s="95" t="str">
        <f t="shared" ref="G48" si="13">IF(F48=0,"",3600/F48)</f>
        <v/>
      </c>
      <c r="H48" s="84">
        <f t="shared" ref="H48:H54" si="14">(F48/3600)*E48</f>
        <v>0</v>
      </c>
      <c r="I48" s="89" t="s">
        <v>137</v>
      </c>
      <c r="J48" s="93"/>
      <c r="K48" s="93"/>
      <c r="L48" s="85">
        <f>K48*J48</f>
        <v>0</v>
      </c>
    </row>
    <row r="49" spans="4:12" x14ac:dyDescent="0.25">
      <c r="D49" s="92"/>
      <c r="E49" s="90"/>
      <c r="F49" s="91"/>
      <c r="G49" s="95" t="str">
        <f t="shared" ref="G49" si="15">IF(F49=0,"",3600/F49)</f>
        <v/>
      </c>
      <c r="H49" s="84">
        <f t="shared" si="14"/>
        <v>0</v>
      </c>
      <c r="I49" s="92" t="s">
        <v>137</v>
      </c>
      <c r="J49" s="93"/>
      <c r="K49" s="93"/>
      <c r="L49" s="85">
        <f t="shared" ref="L49:L55" si="16">K49*J49</f>
        <v>0</v>
      </c>
    </row>
    <row r="50" spans="4:12" x14ac:dyDescent="0.25">
      <c r="D50" s="92"/>
      <c r="E50" s="90"/>
      <c r="F50" s="91"/>
      <c r="G50" s="95" t="str">
        <f t="shared" ref="G50" si="17">IF(F50=0,"",3600/F50)</f>
        <v/>
      </c>
      <c r="H50" s="84">
        <f t="shared" si="14"/>
        <v>0</v>
      </c>
      <c r="I50" s="92" t="s">
        <v>137</v>
      </c>
      <c r="J50" s="90"/>
      <c r="K50" s="93"/>
      <c r="L50" s="85">
        <f t="shared" si="16"/>
        <v>0</v>
      </c>
    </row>
    <row r="51" spans="4:12" x14ac:dyDescent="0.25">
      <c r="D51" s="92"/>
      <c r="E51" s="90"/>
      <c r="F51" s="91"/>
      <c r="G51" s="95" t="str">
        <f t="shared" ref="G51" si="18">IF(F51=0,"",3600/F51)</f>
        <v/>
      </c>
      <c r="H51" s="84">
        <f t="shared" si="14"/>
        <v>0</v>
      </c>
      <c r="I51" s="92" t="s">
        <v>137</v>
      </c>
      <c r="J51" s="93"/>
      <c r="K51" s="93"/>
      <c r="L51" s="85">
        <f t="shared" si="16"/>
        <v>0</v>
      </c>
    </row>
    <row r="52" spans="4:12" x14ac:dyDescent="0.25">
      <c r="D52" s="92"/>
      <c r="E52" s="90"/>
      <c r="F52" s="91"/>
      <c r="G52" s="95" t="str">
        <f t="shared" ref="G52" si="19">IF(F52=0,"",3600/F52)</f>
        <v/>
      </c>
      <c r="H52" s="84">
        <f t="shared" si="14"/>
        <v>0</v>
      </c>
      <c r="I52" s="92" t="s">
        <v>137</v>
      </c>
      <c r="J52" s="93"/>
      <c r="K52" s="93"/>
      <c r="L52" s="85">
        <f t="shared" si="16"/>
        <v>0</v>
      </c>
    </row>
    <row r="53" spans="4:12" x14ac:dyDescent="0.25">
      <c r="D53" s="92"/>
      <c r="E53" s="90"/>
      <c r="F53" s="91"/>
      <c r="G53" s="95" t="str">
        <f t="shared" ref="G53" si="20">IF(F53=0,"",3600/F53)</f>
        <v/>
      </c>
      <c r="H53" s="84">
        <f t="shared" si="14"/>
        <v>0</v>
      </c>
      <c r="I53" s="92" t="s">
        <v>137</v>
      </c>
      <c r="J53" s="93"/>
      <c r="K53" s="93"/>
      <c r="L53" s="85">
        <f t="shared" si="16"/>
        <v>0</v>
      </c>
    </row>
    <row r="54" spans="4:12" x14ac:dyDescent="0.25">
      <c r="D54" s="92"/>
      <c r="E54" s="90"/>
      <c r="F54" s="91"/>
      <c r="G54" s="95" t="str">
        <f t="shared" ref="G54" si="21">IF(F54=0,"",3600/F54)</f>
        <v/>
      </c>
      <c r="H54" s="84">
        <f t="shared" si="14"/>
        <v>0</v>
      </c>
      <c r="I54" s="92" t="s">
        <v>137</v>
      </c>
      <c r="J54" s="93"/>
      <c r="K54" s="93"/>
      <c r="L54" s="85">
        <f t="shared" si="16"/>
        <v>0</v>
      </c>
    </row>
    <row r="55" spans="4:12" ht="15.75" thickBot="1" x14ac:dyDescent="0.3">
      <c r="D55" s="92"/>
      <c r="E55" s="90"/>
      <c r="F55" s="91"/>
      <c r="G55" s="95" t="str">
        <f t="shared" ref="G55" si="22">IF(F55=0,"",3600/F55)</f>
        <v/>
      </c>
      <c r="H55" s="84">
        <f>(F55/3600)*E55</f>
        <v>0</v>
      </c>
      <c r="I55" s="92" t="s">
        <v>137</v>
      </c>
      <c r="J55" s="93"/>
      <c r="K55" s="93"/>
      <c r="L55" s="85">
        <f t="shared" si="16"/>
        <v>0</v>
      </c>
    </row>
    <row r="56" spans="4:12" ht="15.75" thickBot="1" x14ac:dyDescent="0.3">
      <c r="G56" t="s">
        <v>1</v>
      </c>
      <c r="H56" s="94">
        <f>SUM(H48:H55)</f>
        <v>0</v>
      </c>
      <c r="J56" s="86"/>
      <c r="K56" s="86" t="s">
        <v>1</v>
      </c>
      <c r="L56" s="79">
        <f>SUM(L48:L55)</f>
        <v>0</v>
      </c>
    </row>
    <row r="57" spans="4:12" x14ac:dyDescent="0.25">
      <c r="D57" s="33"/>
      <c r="E57" s="33"/>
      <c r="F57" s="33"/>
      <c r="G57" s="33"/>
      <c r="H57" s="33"/>
      <c r="I57" s="44"/>
      <c r="J57" s="33"/>
      <c r="K57" s="33"/>
      <c r="L57" s="33"/>
    </row>
    <row r="58" spans="4:12" x14ac:dyDescent="0.25">
      <c r="D58" s="33"/>
      <c r="E58" s="33"/>
      <c r="F58" s="33"/>
      <c r="G58" s="33"/>
      <c r="H58" s="33"/>
      <c r="I58" s="33"/>
      <c r="J58" s="33"/>
      <c r="K58" s="33"/>
      <c r="L58" s="33"/>
    </row>
    <row r="59" spans="4:12" ht="21.75" thickBot="1" x14ac:dyDescent="0.4">
      <c r="D59" s="74" t="s">
        <v>136</v>
      </c>
      <c r="E59" s="33"/>
      <c r="F59" s="33"/>
      <c r="G59" s="33"/>
      <c r="H59" s="33"/>
      <c r="I59" s="44"/>
      <c r="J59" s="77"/>
      <c r="L59" s="33"/>
    </row>
    <row r="60" spans="4:12" x14ac:dyDescent="0.25">
      <c r="D60" s="97"/>
      <c r="E60" s="78" t="s">
        <v>158</v>
      </c>
      <c r="F60" s="88" t="s">
        <v>137</v>
      </c>
      <c r="H60" s="33"/>
      <c r="I60" s="44"/>
      <c r="J60" s="77"/>
      <c r="L60" s="33"/>
    </row>
    <row r="61" spans="4:12" ht="15.75" thickBot="1" x14ac:dyDescent="0.3">
      <c r="D61" s="98"/>
      <c r="E61" s="33"/>
      <c r="F61" s="33"/>
      <c r="G61" s="33"/>
      <c r="H61" s="33"/>
      <c r="J61" s="77"/>
      <c r="K61" s="33"/>
      <c r="L61" s="33"/>
    </row>
    <row r="62" spans="4:12" ht="45.75" thickBot="1" x14ac:dyDescent="0.3">
      <c r="D62" s="79">
        <f>H72+L72</f>
        <v>0</v>
      </c>
      <c r="E62" s="80" t="s">
        <v>138</v>
      </c>
      <c r="F62" s="80" t="s">
        <v>139</v>
      </c>
      <c r="G62" s="80" t="str">
        <f>F60</f>
        <v>kies</v>
      </c>
      <c r="H62" s="81" t="s">
        <v>140</v>
      </c>
      <c r="I62" s="80" t="s">
        <v>39</v>
      </c>
      <c r="J62" s="80" t="s">
        <v>142</v>
      </c>
      <c r="K62" s="81" t="s">
        <v>141</v>
      </c>
      <c r="L62" s="80" t="s">
        <v>143</v>
      </c>
    </row>
    <row r="63" spans="4:12" ht="15.75" thickBot="1" x14ac:dyDescent="0.3">
      <c r="D63" s="82" t="s">
        <v>144</v>
      </c>
      <c r="E63" s="83" t="s">
        <v>145</v>
      </c>
      <c r="F63" s="83" t="str">
        <f>F60</f>
        <v>kies</v>
      </c>
      <c r="G63" s="83" t="s">
        <v>146</v>
      </c>
      <c r="H63" s="83" t="str">
        <f>F60</f>
        <v>kies</v>
      </c>
      <c r="I63" s="83" t="s">
        <v>147</v>
      </c>
      <c r="J63" s="83"/>
      <c r="K63" s="83" t="str">
        <f>F60</f>
        <v>kies</v>
      </c>
      <c r="L63" s="83" t="str">
        <f>F60</f>
        <v>kies</v>
      </c>
    </row>
    <row r="64" spans="4:12" x14ac:dyDescent="0.25">
      <c r="D64" s="89"/>
      <c r="E64" s="90"/>
      <c r="F64" s="91"/>
      <c r="G64" s="95" t="str">
        <f t="shared" ref="G64" si="23">IF(F64=0,"",3600/F64)</f>
        <v/>
      </c>
      <c r="H64" s="84">
        <f t="shared" ref="H64:H70" si="24">(F64/3600)*E64</f>
        <v>0</v>
      </c>
      <c r="I64" s="89" t="s">
        <v>137</v>
      </c>
      <c r="J64" s="93"/>
      <c r="K64" s="93"/>
      <c r="L64" s="85">
        <f>K64*J64</f>
        <v>0</v>
      </c>
    </row>
    <row r="65" spans="4:12" x14ac:dyDescent="0.25">
      <c r="D65" s="92"/>
      <c r="E65" s="90"/>
      <c r="F65" s="91"/>
      <c r="G65" s="95" t="str">
        <f t="shared" ref="G65" si="25">IF(F65=0,"",3600/F65)</f>
        <v/>
      </c>
      <c r="H65" s="84">
        <f t="shared" si="24"/>
        <v>0</v>
      </c>
      <c r="I65" s="92" t="s">
        <v>137</v>
      </c>
      <c r="J65" s="93"/>
      <c r="K65" s="93"/>
      <c r="L65" s="85">
        <f t="shared" ref="L65:L71" si="26">K65*J65</f>
        <v>0</v>
      </c>
    </row>
    <row r="66" spans="4:12" x14ac:dyDescent="0.25">
      <c r="D66" s="92"/>
      <c r="E66" s="90"/>
      <c r="F66" s="91"/>
      <c r="G66" s="95" t="str">
        <f t="shared" ref="G66" si="27">IF(F66=0,"",3600/F66)</f>
        <v/>
      </c>
      <c r="H66" s="84">
        <f t="shared" si="24"/>
        <v>0</v>
      </c>
      <c r="I66" s="92" t="s">
        <v>137</v>
      </c>
      <c r="J66" s="90"/>
      <c r="K66" s="93"/>
      <c r="L66" s="85">
        <f t="shared" si="26"/>
        <v>0</v>
      </c>
    </row>
    <row r="67" spans="4:12" x14ac:dyDescent="0.25">
      <c r="D67" s="92"/>
      <c r="E67" s="90"/>
      <c r="F67" s="91"/>
      <c r="G67" s="95" t="str">
        <f t="shared" ref="G67" si="28">IF(F67=0,"",3600/F67)</f>
        <v/>
      </c>
      <c r="H67" s="84">
        <f t="shared" si="24"/>
        <v>0</v>
      </c>
      <c r="I67" s="92" t="s">
        <v>137</v>
      </c>
      <c r="J67" s="93"/>
      <c r="K67" s="93"/>
      <c r="L67" s="85">
        <f t="shared" si="26"/>
        <v>0</v>
      </c>
    </row>
    <row r="68" spans="4:12" x14ac:dyDescent="0.25">
      <c r="D68" s="92"/>
      <c r="E68" s="90"/>
      <c r="F68" s="91"/>
      <c r="G68" s="95" t="str">
        <f t="shared" ref="G68" si="29">IF(F68=0,"",3600/F68)</f>
        <v/>
      </c>
      <c r="H68" s="84">
        <f t="shared" si="24"/>
        <v>0</v>
      </c>
      <c r="I68" s="92" t="s">
        <v>137</v>
      </c>
      <c r="J68" s="93"/>
      <c r="K68" s="93"/>
      <c r="L68" s="85">
        <f t="shared" si="26"/>
        <v>0</v>
      </c>
    </row>
    <row r="69" spans="4:12" x14ac:dyDescent="0.25">
      <c r="D69" s="92"/>
      <c r="E69" s="90"/>
      <c r="F69" s="91"/>
      <c r="G69" s="95" t="str">
        <f t="shared" ref="G69" si="30">IF(F69=0,"",3600/F69)</f>
        <v/>
      </c>
      <c r="H69" s="84">
        <f t="shared" si="24"/>
        <v>0</v>
      </c>
      <c r="I69" s="92" t="s">
        <v>137</v>
      </c>
      <c r="J69" s="93"/>
      <c r="K69" s="93"/>
      <c r="L69" s="85">
        <f t="shared" si="26"/>
        <v>0</v>
      </c>
    </row>
    <row r="70" spans="4:12" x14ac:dyDescent="0.25">
      <c r="D70" s="92"/>
      <c r="E70" s="90"/>
      <c r="F70" s="91"/>
      <c r="G70" s="95" t="str">
        <f t="shared" ref="G70" si="31">IF(F70=0,"",3600/F70)</f>
        <v/>
      </c>
      <c r="H70" s="84">
        <f t="shared" si="24"/>
        <v>0</v>
      </c>
      <c r="I70" s="92" t="s">
        <v>137</v>
      </c>
      <c r="J70" s="93"/>
      <c r="K70" s="93"/>
      <c r="L70" s="85">
        <f t="shared" si="26"/>
        <v>0</v>
      </c>
    </row>
    <row r="71" spans="4:12" ht="15.75" thickBot="1" x14ac:dyDescent="0.3">
      <c r="D71" s="92"/>
      <c r="E71" s="90"/>
      <c r="F71" s="91"/>
      <c r="G71" s="95" t="str">
        <f t="shared" ref="G71" si="32">IF(F71=0,"",3600/F71)</f>
        <v/>
      </c>
      <c r="H71" s="84">
        <f>(F71/3600)*E71</f>
        <v>0</v>
      </c>
      <c r="I71" s="92" t="s">
        <v>137</v>
      </c>
      <c r="J71" s="93"/>
      <c r="K71" s="93"/>
      <c r="L71" s="85">
        <f t="shared" si="26"/>
        <v>0</v>
      </c>
    </row>
    <row r="72" spans="4:12" ht="15.75" thickBot="1" x14ac:dyDescent="0.3">
      <c r="G72" t="s">
        <v>1</v>
      </c>
      <c r="H72" s="94">
        <f>SUM(H64:H71)</f>
        <v>0</v>
      </c>
      <c r="J72" s="86"/>
      <c r="K72" s="86" t="s">
        <v>1</v>
      </c>
      <c r="L72" s="79">
        <f>SUM(L64:L71)</f>
        <v>0</v>
      </c>
    </row>
    <row r="73" spans="4:12" x14ac:dyDescent="0.25">
      <c r="D73" s="33"/>
      <c r="E73" s="33"/>
      <c r="F73" s="33"/>
      <c r="G73" s="33"/>
      <c r="H73" s="33"/>
      <c r="I73" s="33"/>
      <c r="J73" s="33"/>
      <c r="K73" s="33"/>
      <c r="L73" s="33"/>
    </row>
    <row r="74" spans="4:12" x14ac:dyDescent="0.25">
      <c r="D74" s="33"/>
      <c r="E74" s="33"/>
      <c r="F74" s="33"/>
      <c r="G74" s="33"/>
      <c r="H74" s="33"/>
      <c r="I74" s="33"/>
      <c r="J74" s="33"/>
      <c r="K74" s="33"/>
      <c r="L74" s="33"/>
    </row>
    <row r="75" spans="4:12" ht="21.75" thickBot="1" x14ac:dyDescent="0.4">
      <c r="D75" s="74" t="s">
        <v>136</v>
      </c>
      <c r="E75" s="33"/>
      <c r="F75" s="33"/>
      <c r="G75" s="33"/>
      <c r="H75" s="33"/>
      <c r="I75" s="44"/>
      <c r="J75" s="77"/>
      <c r="L75" s="33"/>
    </row>
    <row r="76" spans="4:12" x14ac:dyDescent="0.25">
      <c r="D76" s="97"/>
      <c r="E76" s="78" t="s">
        <v>158</v>
      </c>
      <c r="F76" s="88" t="s">
        <v>137</v>
      </c>
      <c r="H76" s="33"/>
      <c r="I76" s="44"/>
      <c r="J76" s="77"/>
      <c r="L76" s="33"/>
    </row>
    <row r="77" spans="4:12" ht="15.75" thickBot="1" x14ac:dyDescent="0.3">
      <c r="D77" s="98"/>
      <c r="E77" s="33"/>
      <c r="F77" s="33"/>
      <c r="G77" s="33"/>
      <c r="H77" s="33"/>
      <c r="J77" s="77"/>
      <c r="K77" s="33"/>
      <c r="L77" s="33"/>
    </row>
    <row r="78" spans="4:12" ht="45.75" thickBot="1" x14ac:dyDescent="0.3">
      <c r="D78" s="79">
        <f>H88+L88</f>
        <v>0</v>
      </c>
      <c r="E78" s="80" t="s">
        <v>138</v>
      </c>
      <c r="F78" s="80" t="s">
        <v>139</v>
      </c>
      <c r="G78" s="80" t="str">
        <f>F76</f>
        <v>kies</v>
      </c>
      <c r="H78" s="81" t="s">
        <v>140</v>
      </c>
      <c r="I78" s="80" t="s">
        <v>39</v>
      </c>
      <c r="J78" s="80" t="s">
        <v>142</v>
      </c>
      <c r="K78" s="81" t="s">
        <v>141</v>
      </c>
      <c r="L78" s="80" t="s">
        <v>143</v>
      </c>
    </row>
    <row r="79" spans="4:12" ht="15.75" thickBot="1" x14ac:dyDescent="0.3">
      <c r="D79" s="82" t="s">
        <v>144</v>
      </c>
      <c r="E79" s="83" t="s">
        <v>145</v>
      </c>
      <c r="F79" s="83" t="str">
        <f>F76</f>
        <v>kies</v>
      </c>
      <c r="G79" s="83" t="s">
        <v>146</v>
      </c>
      <c r="H79" s="83" t="str">
        <f>F76</f>
        <v>kies</v>
      </c>
      <c r="I79" s="83" t="s">
        <v>147</v>
      </c>
      <c r="J79" s="83"/>
      <c r="K79" s="83" t="str">
        <f>F76</f>
        <v>kies</v>
      </c>
      <c r="L79" s="83" t="str">
        <f>F76</f>
        <v>kies</v>
      </c>
    </row>
    <row r="80" spans="4:12" x14ac:dyDescent="0.25">
      <c r="D80" s="89"/>
      <c r="E80" s="90"/>
      <c r="F80" s="91"/>
      <c r="G80" s="95" t="str">
        <f t="shared" ref="G80" si="33">IF(F80=0,"",3600/F80)</f>
        <v/>
      </c>
      <c r="H80" s="84">
        <f t="shared" ref="H80:H86" si="34">(F80/3600)*E80</f>
        <v>0</v>
      </c>
      <c r="I80" s="89" t="s">
        <v>137</v>
      </c>
      <c r="J80" s="93"/>
      <c r="K80" s="93"/>
      <c r="L80" s="85">
        <f>K80*J80</f>
        <v>0</v>
      </c>
    </row>
    <row r="81" spans="4:12" x14ac:dyDescent="0.25">
      <c r="D81" s="92"/>
      <c r="E81" s="90"/>
      <c r="F81" s="91"/>
      <c r="G81" s="95" t="str">
        <f t="shared" ref="G81" si="35">IF(F81=0,"",3600/F81)</f>
        <v/>
      </c>
      <c r="H81" s="84">
        <f t="shared" si="34"/>
        <v>0</v>
      </c>
      <c r="I81" s="92" t="s">
        <v>137</v>
      </c>
      <c r="J81" s="93"/>
      <c r="K81" s="93"/>
      <c r="L81" s="85">
        <f t="shared" ref="L81:L87" si="36">K81*J81</f>
        <v>0</v>
      </c>
    </row>
    <row r="82" spans="4:12" x14ac:dyDescent="0.25">
      <c r="D82" s="92"/>
      <c r="E82" s="90"/>
      <c r="F82" s="91"/>
      <c r="G82" s="95" t="str">
        <f t="shared" ref="G82" si="37">IF(F82=0,"",3600/F82)</f>
        <v/>
      </c>
      <c r="H82" s="84">
        <f t="shared" si="34"/>
        <v>0</v>
      </c>
      <c r="I82" s="92" t="s">
        <v>137</v>
      </c>
      <c r="J82" s="90"/>
      <c r="K82" s="93"/>
      <c r="L82" s="85">
        <f t="shared" si="36"/>
        <v>0</v>
      </c>
    </row>
    <row r="83" spans="4:12" x14ac:dyDescent="0.25">
      <c r="D83" s="92"/>
      <c r="E83" s="90"/>
      <c r="F83" s="91"/>
      <c r="G83" s="95" t="str">
        <f t="shared" ref="G83" si="38">IF(F83=0,"",3600/F83)</f>
        <v/>
      </c>
      <c r="H83" s="84">
        <f t="shared" si="34"/>
        <v>0</v>
      </c>
      <c r="I83" s="92" t="s">
        <v>137</v>
      </c>
      <c r="J83" s="93"/>
      <c r="K83" s="93"/>
      <c r="L83" s="85">
        <f t="shared" si="36"/>
        <v>0</v>
      </c>
    </row>
    <row r="84" spans="4:12" x14ac:dyDescent="0.25">
      <c r="D84" s="92"/>
      <c r="E84" s="90"/>
      <c r="F84" s="91"/>
      <c r="G84" s="95" t="str">
        <f t="shared" ref="G84" si="39">IF(F84=0,"",3600/F84)</f>
        <v/>
      </c>
      <c r="H84" s="84">
        <f t="shared" si="34"/>
        <v>0</v>
      </c>
      <c r="I84" s="92" t="s">
        <v>137</v>
      </c>
      <c r="J84" s="93"/>
      <c r="K84" s="93"/>
      <c r="L84" s="85">
        <f t="shared" si="36"/>
        <v>0</v>
      </c>
    </row>
    <row r="85" spans="4:12" x14ac:dyDescent="0.25">
      <c r="D85" s="92"/>
      <c r="E85" s="90"/>
      <c r="F85" s="91"/>
      <c r="G85" s="95" t="str">
        <f t="shared" ref="G85" si="40">IF(F85=0,"",3600/F85)</f>
        <v/>
      </c>
      <c r="H85" s="84">
        <f t="shared" si="34"/>
        <v>0</v>
      </c>
      <c r="I85" s="92" t="s">
        <v>137</v>
      </c>
      <c r="J85" s="93"/>
      <c r="K85" s="93"/>
      <c r="L85" s="85">
        <f t="shared" si="36"/>
        <v>0</v>
      </c>
    </row>
    <row r="86" spans="4:12" x14ac:dyDescent="0.25">
      <c r="D86" s="92"/>
      <c r="E86" s="90"/>
      <c r="F86" s="91"/>
      <c r="G86" s="95" t="str">
        <f t="shared" ref="G86" si="41">IF(F86=0,"",3600/F86)</f>
        <v/>
      </c>
      <c r="H86" s="84">
        <f t="shared" si="34"/>
        <v>0</v>
      </c>
      <c r="I86" s="92" t="s">
        <v>137</v>
      </c>
      <c r="J86" s="93"/>
      <c r="K86" s="93"/>
      <c r="L86" s="85">
        <f t="shared" si="36"/>
        <v>0</v>
      </c>
    </row>
    <row r="87" spans="4:12" ht="15.75" thickBot="1" x14ac:dyDescent="0.3">
      <c r="D87" s="92"/>
      <c r="E87" s="90"/>
      <c r="F87" s="91"/>
      <c r="G87" s="95" t="str">
        <f t="shared" ref="G87" si="42">IF(F87=0,"",3600/F87)</f>
        <v/>
      </c>
      <c r="H87" s="84">
        <f>(F87/3600)*E87</f>
        <v>0</v>
      </c>
      <c r="I87" s="92" t="s">
        <v>137</v>
      </c>
      <c r="J87" s="93"/>
      <c r="K87" s="93"/>
      <c r="L87" s="85">
        <f t="shared" si="36"/>
        <v>0</v>
      </c>
    </row>
    <row r="88" spans="4:12" ht="15.75" thickBot="1" x14ac:dyDescent="0.3">
      <c r="G88" t="s">
        <v>1</v>
      </c>
      <c r="H88" s="94">
        <f>SUM(H80:H87)</f>
        <v>0</v>
      </c>
      <c r="J88" s="86"/>
      <c r="K88" s="86" t="s">
        <v>1</v>
      </c>
      <c r="L88" s="79">
        <f>SUM(L80:L87)</f>
        <v>0</v>
      </c>
    </row>
    <row r="89" spans="4:12" x14ac:dyDescent="0.25">
      <c r="D89" s="33"/>
      <c r="E89" s="33"/>
      <c r="F89" s="33"/>
      <c r="G89" s="33"/>
      <c r="H89" s="33"/>
      <c r="I89" s="44"/>
      <c r="J89" s="33"/>
      <c r="K89" s="33"/>
      <c r="L89" s="33"/>
    </row>
    <row r="90" spans="4:12" x14ac:dyDescent="0.25">
      <c r="D90" s="33"/>
      <c r="E90" s="33"/>
      <c r="F90" s="33"/>
      <c r="G90" s="33"/>
      <c r="H90" s="33"/>
      <c r="I90" s="33"/>
      <c r="J90" s="33"/>
      <c r="K90" s="33"/>
      <c r="L90" s="33"/>
    </row>
    <row r="91" spans="4:12" ht="21.75" thickBot="1" x14ac:dyDescent="0.4">
      <c r="D91" s="74" t="s">
        <v>136</v>
      </c>
      <c r="E91" s="33"/>
      <c r="F91" s="33"/>
      <c r="G91" s="33"/>
      <c r="H91" s="33"/>
      <c r="I91" s="44"/>
      <c r="J91" s="77"/>
      <c r="L91" s="33"/>
    </row>
    <row r="92" spans="4:12" x14ac:dyDescent="0.25">
      <c r="D92" s="97"/>
      <c r="E92" s="78" t="s">
        <v>158</v>
      </c>
      <c r="F92" s="88" t="s">
        <v>137</v>
      </c>
      <c r="H92" s="33"/>
      <c r="I92" s="44"/>
      <c r="J92" s="77"/>
      <c r="L92" s="33"/>
    </row>
    <row r="93" spans="4:12" ht="15.75" thickBot="1" x14ac:dyDescent="0.3">
      <c r="D93" s="98"/>
      <c r="E93" s="33"/>
      <c r="F93" s="33"/>
      <c r="G93" s="33"/>
      <c r="H93" s="33"/>
      <c r="J93" s="77"/>
      <c r="K93" s="33"/>
      <c r="L93" s="33"/>
    </row>
    <row r="94" spans="4:12" ht="45.75" thickBot="1" x14ac:dyDescent="0.3">
      <c r="D94" s="79">
        <f>H104+L104</f>
        <v>0</v>
      </c>
      <c r="E94" s="80" t="s">
        <v>138</v>
      </c>
      <c r="F94" s="80" t="s">
        <v>139</v>
      </c>
      <c r="G94" s="80" t="str">
        <f>F92</f>
        <v>kies</v>
      </c>
      <c r="H94" s="81" t="s">
        <v>140</v>
      </c>
      <c r="I94" s="80" t="s">
        <v>39</v>
      </c>
      <c r="J94" s="80" t="s">
        <v>142</v>
      </c>
      <c r="K94" s="81" t="s">
        <v>141</v>
      </c>
      <c r="L94" s="80" t="s">
        <v>143</v>
      </c>
    </row>
    <row r="95" spans="4:12" ht="15.75" thickBot="1" x14ac:dyDescent="0.3">
      <c r="D95" s="82" t="s">
        <v>144</v>
      </c>
      <c r="E95" s="83" t="s">
        <v>145</v>
      </c>
      <c r="F95" s="83" t="str">
        <f>F92</f>
        <v>kies</v>
      </c>
      <c r="G95" s="83" t="s">
        <v>146</v>
      </c>
      <c r="H95" s="83" t="str">
        <f>F92</f>
        <v>kies</v>
      </c>
      <c r="I95" s="83" t="s">
        <v>147</v>
      </c>
      <c r="J95" s="83"/>
      <c r="K95" s="83" t="str">
        <f>F92</f>
        <v>kies</v>
      </c>
      <c r="L95" s="83" t="str">
        <f>F92</f>
        <v>kies</v>
      </c>
    </row>
    <row r="96" spans="4:12" x14ac:dyDescent="0.25">
      <c r="D96" s="89"/>
      <c r="E96" s="90"/>
      <c r="F96" s="91"/>
      <c r="G96" s="95" t="str">
        <f t="shared" ref="G96" si="43">IF(F96=0,"",3600/F96)</f>
        <v/>
      </c>
      <c r="H96" s="84">
        <f t="shared" ref="H96:H102" si="44">(F96/3600)*E96</f>
        <v>0</v>
      </c>
      <c r="I96" s="89" t="s">
        <v>137</v>
      </c>
      <c r="J96" s="93"/>
      <c r="K96" s="93"/>
      <c r="L96" s="85">
        <f>K96*J96</f>
        <v>0</v>
      </c>
    </row>
    <row r="97" spans="4:12" x14ac:dyDescent="0.25">
      <c r="D97" s="92"/>
      <c r="E97" s="90"/>
      <c r="F97" s="91"/>
      <c r="G97" s="95" t="str">
        <f t="shared" ref="G97" si="45">IF(F97=0,"",3600/F97)</f>
        <v/>
      </c>
      <c r="H97" s="84">
        <f t="shared" si="44"/>
        <v>0</v>
      </c>
      <c r="I97" s="92" t="s">
        <v>137</v>
      </c>
      <c r="J97" s="93"/>
      <c r="K97" s="93"/>
      <c r="L97" s="85">
        <f t="shared" ref="L97:L103" si="46">K97*J97</f>
        <v>0</v>
      </c>
    </row>
    <row r="98" spans="4:12" x14ac:dyDescent="0.25">
      <c r="D98" s="92"/>
      <c r="E98" s="90"/>
      <c r="F98" s="91"/>
      <c r="G98" s="95" t="str">
        <f t="shared" ref="G98" si="47">IF(F98=0,"",3600/F98)</f>
        <v/>
      </c>
      <c r="H98" s="84">
        <f t="shared" si="44"/>
        <v>0</v>
      </c>
      <c r="I98" s="92" t="s">
        <v>137</v>
      </c>
      <c r="J98" s="90"/>
      <c r="K98" s="93"/>
      <c r="L98" s="85">
        <f t="shared" si="46"/>
        <v>0</v>
      </c>
    </row>
    <row r="99" spans="4:12" x14ac:dyDescent="0.25">
      <c r="D99" s="92"/>
      <c r="E99" s="90"/>
      <c r="F99" s="91"/>
      <c r="G99" s="95" t="str">
        <f t="shared" ref="G99" si="48">IF(F99=0,"",3600/F99)</f>
        <v/>
      </c>
      <c r="H99" s="84">
        <f t="shared" si="44"/>
        <v>0</v>
      </c>
      <c r="I99" s="92" t="s">
        <v>137</v>
      </c>
      <c r="J99" s="93"/>
      <c r="K99" s="93"/>
      <c r="L99" s="85">
        <f t="shared" si="46"/>
        <v>0</v>
      </c>
    </row>
    <row r="100" spans="4:12" x14ac:dyDescent="0.25">
      <c r="D100" s="92"/>
      <c r="E100" s="90"/>
      <c r="F100" s="91"/>
      <c r="G100" s="95" t="str">
        <f t="shared" ref="G100" si="49">IF(F100=0,"",3600/F100)</f>
        <v/>
      </c>
      <c r="H100" s="84">
        <f t="shared" si="44"/>
        <v>0</v>
      </c>
      <c r="I100" s="92" t="s">
        <v>137</v>
      </c>
      <c r="J100" s="93"/>
      <c r="K100" s="93"/>
      <c r="L100" s="85">
        <f t="shared" si="46"/>
        <v>0</v>
      </c>
    </row>
    <row r="101" spans="4:12" x14ac:dyDescent="0.25">
      <c r="D101" s="92"/>
      <c r="E101" s="90"/>
      <c r="F101" s="91"/>
      <c r="G101" s="95" t="str">
        <f t="shared" ref="G101" si="50">IF(F101=0,"",3600/F101)</f>
        <v/>
      </c>
      <c r="H101" s="84">
        <f t="shared" si="44"/>
        <v>0</v>
      </c>
      <c r="I101" s="92" t="s">
        <v>137</v>
      </c>
      <c r="J101" s="93"/>
      <c r="K101" s="93"/>
      <c r="L101" s="85">
        <f t="shared" si="46"/>
        <v>0</v>
      </c>
    </row>
    <row r="102" spans="4:12" x14ac:dyDescent="0.25">
      <c r="D102" s="92"/>
      <c r="E102" s="90"/>
      <c r="F102" s="91"/>
      <c r="G102" s="95" t="str">
        <f t="shared" ref="G102" si="51">IF(F102=0,"",3600/F102)</f>
        <v/>
      </c>
      <c r="H102" s="84">
        <f t="shared" si="44"/>
        <v>0</v>
      </c>
      <c r="I102" s="92" t="s">
        <v>137</v>
      </c>
      <c r="J102" s="93"/>
      <c r="K102" s="93"/>
      <c r="L102" s="85">
        <f t="shared" si="46"/>
        <v>0</v>
      </c>
    </row>
    <row r="103" spans="4:12" ht="15.75" thickBot="1" x14ac:dyDescent="0.3">
      <c r="D103" s="92"/>
      <c r="E103" s="90"/>
      <c r="F103" s="91"/>
      <c r="G103" s="95" t="str">
        <f t="shared" ref="G103" si="52">IF(F103=0,"",3600/F103)</f>
        <v/>
      </c>
      <c r="H103" s="84">
        <f>(F103/3600)*E103</f>
        <v>0</v>
      </c>
      <c r="I103" s="92" t="s">
        <v>137</v>
      </c>
      <c r="J103" s="93"/>
      <c r="K103" s="93"/>
      <c r="L103" s="85">
        <f t="shared" si="46"/>
        <v>0</v>
      </c>
    </row>
    <row r="104" spans="4:12" ht="15.75" thickBot="1" x14ac:dyDescent="0.3">
      <c r="G104" t="s">
        <v>1</v>
      </c>
      <c r="H104" s="94">
        <f>SUM(H96:H103)</f>
        <v>0</v>
      </c>
      <c r="J104" s="86"/>
      <c r="K104" s="86" t="s">
        <v>1</v>
      </c>
      <c r="L104" s="79">
        <f>SUM(L96:L103)</f>
        <v>0</v>
      </c>
    </row>
    <row r="105" spans="4:12" x14ac:dyDescent="0.25">
      <c r="D105" s="33"/>
      <c r="E105" s="33"/>
      <c r="F105" s="33"/>
      <c r="G105" s="33"/>
      <c r="H105" s="33"/>
      <c r="I105" s="33"/>
      <c r="J105" s="33"/>
      <c r="K105" s="33"/>
      <c r="L105" s="33"/>
    </row>
    <row r="108" spans="4:12" x14ac:dyDescent="0.25">
      <c r="G108" s="2"/>
    </row>
  </sheetData>
  <sheetProtection algorithmName="SHA-512" hashValue="BsfegPI99BvSAUDI6I9UDkeiyBjMtkXhJMSLhfbNSFSq5H3foSpCXrL/lkk9GDVYFpyKL2ZcMEA5x/LLxpMnpg==" saltValue="yfJLYVA8o+K/OVZbqiUkRQ==" spinCount="100000" sheet="1" objects="1" scenarios="1"/>
  <mergeCells count="6">
    <mergeCell ref="D92:D93"/>
    <mergeCell ref="D12:D13"/>
    <mergeCell ref="D28:D29"/>
    <mergeCell ref="D44:D45"/>
    <mergeCell ref="D60:D61"/>
    <mergeCell ref="D76:D77"/>
  </mergeCells>
  <dataValidations count="4">
    <dataValidation type="list" allowBlank="1" showInputMessage="1" showErrorMessage="1" sqref="J9">
      <formula1>$N$2:$N$9</formula1>
    </dataValidation>
    <dataValidation type="list" allowBlank="1" showInputMessage="1" showErrorMessage="1" sqref="I32:I39 I16:I23 I48:I55 I80:I87 I64:I71 I96:I103">
      <formula1>$O$14:$O$23</formula1>
    </dataValidation>
    <dataValidation type="list" allowBlank="1" showInputMessage="1" showErrorMessage="1" sqref="F12 F76 F28 F44 F60 F92">
      <formula1>$P$14:$P$21</formula1>
    </dataValidation>
    <dataValidation type="custom" allowBlank="1" showInputMessage="1" showErrorMessage="1" sqref="G80:G87 G16:G23 G32:G39 G48:G55 G64:G71 G96:G103">
      <formula1>IF(F16&gt;0,3600/F16)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3"/>
  <sheetViews>
    <sheetView workbookViewId="0">
      <selection activeCell="H3" sqref="H3"/>
    </sheetView>
  </sheetViews>
  <sheetFormatPr defaultRowHeight="15" x14ac:dyDescent="0.25"/>
  <sheetData>
    <row r="2" spans="3:11" x14ac:dyDescent="0.25">
      <c r="C2" s="42" t="s">
        <v>29</v>
      </c>
    </row>
    <row r="4" spans="3:11" x14ac:dyDescent="0.25">
      <c r="C4" t="s">
        <v>24</v>
      </c>
      <c r="F4" s="48">
        <v>300</v>
      </c>
    </row>
    <row r="6" spans="3:11" x14ac:dyDescent="0.25">
      <c r="C6" t="s">
        <v>22</v>
      </c>
      <c r="F6" s="49">
        <v>0.1</v>
      </c>
    </row>
    <row r="8" spans="3:11" x14ac:dyDescent="0.25">
      <c r="C8" t="s">
        <v>23</v>
      </c>
      <c r="F8" s="49">
        <v>0.1</v>
      </c>
      <c r="G8" t="s">
        <v>24</v>
      </c>
      <c r="K8" s="15">
        <f>F4</f>
        <v>300</v>
      </c>
    </row>
    <row r="9" spans="3:11" x14ac:dyDescent="0.25">
      <c r="C9" t="s">
        <v>25</v>
      </c>
      <c r="F9" s="49">
        <v>0.2</v>
      </c>
      <c r="G9" t="s">
        <v>26</v>
      </c>
      <c r="K9" s="48">
        <v>50</v>
      </c>
    </row>
    <row r="11" spans="3:11" x14ac:dyDescent="0.25">
      <c r="C11" t="s">
        <v>27</v>
      </c>
      <c r="F11" s="15">
        <f>F4+(F6*F4)+(F8*F4)+(F9*K9)</f>
        <v>370</v>
      </c>
    </row>
    <row r="13" spans="3:11" x14ac:dyDescent="0.25">
      <c r="C13" t="s">
        <v>2</v>
      </c>
      <c r="F13" s="16">
        <v>0.06</v>
      </c>
    </row>
    <row r="15" spans="3:11" x14ac:dyDescent="0.25">
      <c r="C15" t="s">
        <v>28</v>
      </c>
      <c r="F15" s="15">
        <f>(F13*F11)+F11</f>
        <v>392.2</v>
      </c>
    </row>
    <row r="16" spans="3:11" x14ac:dyDescent="0.25">
      <c r="I16" s="2"/>
    </row>
    <row r="17" spans="3:11" x14ac:dyDescent="0.25">
      <c r="I17" s="17"/>
    </row>
    <row r="18" spans="3:11" x14ac:dyDescent="0.25">
      <c r="C18" s="17"/>
      <c r="D18" s="17"/>
    </row>
    <row r="23" spans="3:11" x14ac:dyDescent="0.25">
      <c r="K23" s="2"/>
    </row>
  </sheetData>
  <sheetProtection algorithmName="SHA-512" hashValue="tlqcOmOrxIk00sT3xhKZir6y11TbluFJhI4qpsCGM2dWQQJAqfNWP9//BhoSqHOhk3eUDL/2mNCchgH48kzsjg==" saltValue="jo6KJVtA94qlt1Fd4J/lEQ==" spinCount="100000" sheet="1" objects="1" scenarios="1"/>
  <pageMargins left="0.7" right="0.7" top="0.75" bottom="0.75" header="0.3" footer="0.3"/>
  <pageSetup paperSize="9" orientation="portrait" horizontalDpi="4294967294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G21" sqref="G21 G19"/>
    </sheetView>
  </sheetViews>
  <sheetFormatPr defaultRowHeight="15" x14ac:dyDescent="0.25"/>
  <cols>
    <col min="6" max="6" width="35.85546875" bestFit="1" customWidth="1"/>
    <col min="7" max="7" width="13.42578125" customWidth="1"/>
  </cols>
  <sheetData>
    <row r="1" spans="1:7" x14ac:dyDescent="0.25">
      <c r="A1" t="s">
        <v>0</v>
      </c>
    </row>
    <row r="2" spans="1:7" ht="15.75" thickBot="1" x14ac:dyDescent="0.3"/>
    <row r="3" spans="1:7" ht="27" thickBot="1" x14ac:dyDescent="0.45">
      <c r="F3" s="8" t="s">
        <v>44</v>
      </c>
    </row>
    <row r="6" spans="1:7" ht="15.75" thickBot="1" x14ac:dyDescent="0.3"/>
    <row r="7" spans="1:7" ht="15.75" thickBot="1" x14ac:dyDescent="0.3">
      <c r="F7" t="s">
        <v>30</v>
      </c>
      <c r="G7" s="10">
        <v>200</v>
      </c>
    </row>
    <row r="8" spans="1:7" ht="15.75" thickBot="1" x14ac:dyDescent="0.3"/>
    <row r="9" spans="1:7" ht="15.75" thickBot="1" x14ac:dyDescent="0.3">
      <c r="F9" t="s">
        <v>36</v>
      </c>
      <c r="G9" s="11">
        <v>2</v>
      </c>
    </row>
    <row r="10" spans="1:7" ht="15.75" thickBot="1" x14ac:dyDescent="0.3"/>
    <row r="11" spans="1:7" ht="15.75" thickBot="1" x14ac:dyDescent="0.3">
      <c r="F11" t="s">
        <v>37</v>
      </c>
      <c r="G11" s="14">
        <f>G7*G9</f>
        <v>400</v>
      </c>
    </row>
    <row r="12" spans="1:7" ht="15.75" thickBot="1" x14ac:dyDescent="0.3"/>
    <row r="13" spans="1:7" ht="15.75" thickBot="1" x14ac:dyDescent="0.3">
      <c r="F13" t="s">
        <v>31</v>
      </c>
      <c r="G13" s="12">
        <v>0.2</v>
      </c>
    </row>
    <row r="14" spans="1:7" ht="15.75" thickBot="1" x14ac:dyDescent="0.3"/>
    <row r="15" spans="1:7" ht="15.75" thickBot="1" x14ac:dyDescent="0.3">
      <c r="F15" t="s">
        <v>32</v>
      </c>
      <c r="G15" s="12">
        <v>0</v>
      </c>
    </row>
    <row r="16" spans="1:7" ht="15.75" thickBot="1" x14ac:dyDescent="0.3"/>
    <row r="17" spans="6:10" ht="15.75" thickBot="1" x14ac:dyDescent="0.3">
      <c r="F17" t="s">
        <v>33</v>
      </c>
      <c r="G17" s="12">
        <v>0</v>
      </c>
    </row>
    <row r="18" spans="6:10" ht="15.75" thickBot="1" x14ac:dyDescent="0.3"/>
    <row r="19" spans="6:10" ht="15.75" thickBot="1" x14ac:dyDescent="0.3">
      <c r="F19" t="s">
        <v>34</v>
      </c>
      <c r="G19" s="13">
        <f>G11+(G13*G11)+(G15*G11)+(G17*G11)</f>
        <v>480</v>
      </c>
    </row>
    <row r="20" spans="6:10" ht="15.75" thickBot="1" x14ac:dyDescent="0.3"/>
    <row r="21" spans="6:10" ht="15.75" thickBot="1" x14ac:dyDescent="0.3">
      <c r="F21" t="s">
        <v>2</v>
      </c>
      <c r="G21" s="12">
        <v>0.21</v>
      </c>
    </row>
    <row r="22" spans="6:10" ht="15.75" thickBot="1" x14ac:dyDescent="0.3">
      <c r="J22" s="2"/>
    </row>
    <row r="23" spans="6:10" ht="15.75" thickBot="1" x14ac:dyDescent="0.3">
      <c r="F23" t="s">
        <v>35</v>
      </c>
      <c r="G23" s="14">
        <f>G19+(G21*G19)</f>
        <v>580.79999999999995</v>
      </c>
    </row>
  </sheetData>
  <sheetProtection password="DD71"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25"/>
  <sheetViews>
    <sheetView zoomScale="85" zoomScaleNormal="85" workbookViewId="0">
      <selection activeCell="G24" sqref="G24"/>
    </sheetView>
  </sheetViews>
  <sheetFormatPr defaultRowHeight="15" x14ac:dyDescent="0.25"/>
  <cols>
    <col min="3" max="3" width="10.5703125" customWidth="1"/>
    <col min="7" max="7" width="9.140625" style="59"/>
    <col min="10" max="10" width="11.42578125" customWidth="1"/>
  </cols>
  <sheetData>
    <row r="2" spans="3:14" ht="15.75" thickBot="1" x14ac:dyDescent="0.3"/>
    <row r="3" spans="3:14" ht="15.75" thickBot="1" x14ac:dyDescent="0.3">
      <c r="C3" s="65" t="s">
        <v>121</v>
      </c>
      <c r="D3" s="66"/>
    </row>
    <row r="4" spans="3:14" ht="15.75" thickBot="1" x14ac:dyDescent="0.3"/>
    <row r="5" spans="3:14" ht="15.75" thickBot="1" x14ac:dyDescent="0.3">
      <c r="C5" s="29" t="s">
        <v>122</v>
      </c>
      <c r="D5" s="30"/>
      <c r="E5" s="30"/>
      <c r="F5" s="63"/>
      <c r="J5" s="29" t="s">
        <v>127</v>
      </c>
      <c r="K5" s="30"/>
      <c r="L5" s="30"/>
      <c r="M5" s="30"/>
      <c r="N5" s="63"/>
    </row>
    <row r="6" spans="3:14" ht="15.75" thickBot="1" x14ac:dyDescent="0.3"/>
    <row r="7" spans="3:14" ht="15.75" thickBot="1" x14ac:dyDescent="0.3">
      <c r="C7" s="62" t="s">
        <v>119</v>
      </c>
      <c r="E7" s="68">
        <v>0.28999999999999998</v>
      </c>
      <c r="J7" s="62" t="s">
        <v>119</v>
      </c>
      <c r="L7" s="68">
        <v>0.36</v>
      </c>
    </row>
    <row r="8" spans="3:14" x14ac:dyDescent="0.25">
      <c r="G8" s="59" t="s">
        <v>112</v>
      </c>
      <c r="N8" s="59" t="s">
        <v>112</v>
      </c>
    </row>
    <row r="9" spans="3:14" x14ac:dyDescent="0.25">
      <c r="C9" t="s">
        <v>109</v>
      </c>
      <c r="G9" s="61">
        <f>(0.2/1)*G13</f>
        <v>0.2</v>
      </c>
      <c r="J9" t="s">
        <v>123</v>
      </c>
      <c r="N9" s="61">
        <v>0.4</v>
      </c>
    </row>
    <row r="10" spans="3:14" x14ac:dyDescent="0.25">
      <c r="C10" t="s">
        <v>110</v>
      </c>
      <c r="G10" s="61">
        <f>(0.3*1)*G13</f>
        <v>0.3</v>
      </c>
      <c r="J10" t="s">
        <v>124</v>
      </c>
      <c r="N10" s="61">
        <v>0.6</v>
      </c>
    </row>
    <row r="11" spans="3:14" x14ac:dyDescent="0.25">
      <c r="C11" t="s">
        <v>111</v>
      </c>
      <c r="G11" s="61">
        <f>(0.5/1)*G13</f>
        <v>0.5</v>
      </c>
      <c r="J11" t="s">
        <v>111</v>
      </c>
      <c r="N11" s="61">
        <v>0.8</v>
      </c>
    </row>
    <row r="12" spans="3:14" ht="15.75" thickBot="1" x14ac:dyDescent="0.3">
      <c r="G12" s="60"/>
    </row>
    <row r="13" spans="3:14" ht="15.75" thickBot="1" x14ac:dyDescent="0.3">
      <c r="C13" s="29" t="s">
        <v>117</v>
      </c>
      <c r="D13" s="30"/>
      <c r="E13" s="30"/>
      <c r="F13" s="30"/>
      <c r="G13" s="64">
        <f>(1/3.5)*G24</f>
        <v>1</v>
      </c>
      <c r="J13" s="29" t="s">
        <v>117</v>
      </c>
      <c r="K13" s="30"/>
      <c r="L13" s="30"/>
      <c r="M13" s="30"/>
      <c r="N13" s="64">
        <f>SUM(N9:N11)</f>
        <v>1.8</v>
      </c>
    </row>
    <row r="14" spans="3:14" x14ac:dyDescent="0.25">
      <c r="G14" s="60"/>
    </row>
    <row r="15" spans="3:14" x14ac:dyDescent="0.25">
      <c r="G15" s="60"/>
    </row>
    <row r="16" spans="3:14" ht="15.75" thickBot="1" x14ac:dyDescent="0.3">
      <c r="G16" s="60"/>
    </row>
    <row r="17" spans="3:16" ht="15.75" thickBot="1" x14ac:dyDescent="0.3">
      <c r="C17" s="62" t="s">
        <v>120</v>
      </c>
      <c r="D17" s="67">
        <v>1</v>
      </c>
      <c r="G17" s="69"/>
      <c r="J17" s="62" t="s">
        <v>120</v>
      </c>
      <c r="L17" s="67">
        <v>1</v>
      </c>
    </row>
    <row r="18" spans="3:16" x14ac:dyDescent="0.25">
      <c r="G18" s="60"/>
    </row>
    <row r="19" spans="3:16" x14ac:dyDescent="0.25">
      <c r="C19" t="s">
        <v>113</v>
      </c>
      <c r="G19" s="70">
        <v>0.5</v>
      </c>
      <c r="J19" t="s">
        <v>114</v>
      </c>
      <c r="N19" s="71">
        <v>1</v>
      </c>
    </row>
    <row r="20" spans="3:16" x14ac:dyDescent="0.25">
      <c r="C20" t="s">
        <v>114</v>
      </c>
      <c r="G20" s="70">
        <v>1</v>
      </c>
      <c r="J20" t="s">
        <v>115</v>
      </c>
      <c r="N20" s="70">
        <v>1</v>
      </c>
    </row>
    <row r="21" spans="3:16" x14ac:dyDescent="0.25">
      <c r="C21" t="s">
        <v>115</v>
      </c>
      <c r="G21" s="70">
        <v>1</v>
      </c>
      <c r="J21" t="s">
        <v>125</v>
      </c>
      <c r="N21" s="70">
        <v>1</v>
      </c>
      <c r="P21" s="24"/>
    </row>
    <row r="22" spans="3:16" x14ac:dyDescent="0.25">
      <c r="C22" t="s">
        <v>116</v>
      </c>
      <c r="G22" s="70">
        <v>1</v>
      </c>
      <c r="J22" t="s">
        <v>126</v>
      </c>
      <c r="N22" s="70">
        <v>1</v>
      </c>
      <c r="P22" s="24"/>
    </row>
    <row r="23" spans="3:16" ht="15.75" thickBot="1" x14ac:dyDescent="0.3">
      <c r="G23" s="60"/>
      <c r="J23" t="s">
        <v>116</v>
      </c>
      <c r="N23" s="70">
        <v>1</v>
      </c>
    </row>
    <row r="24" spans="3:16" ht="15.75" thickBot="1" x14ac:dyDescent="0.3">
      <c r="C24" s="29" t="s">
        <v>118</v>
      </c>
      <c r="D24" s="29"/>
      <c r="E24" s="30"/>
      <c r="F24" s="30"/>
      <c r="G24" s="64">
        <f>SUM(G19:G22)</f>
        <v>3.5</v>
      </c>
    </row>
    <row r="25" spans="3:16" ht="15.75" thickBot="1" x14ac:dyDescent="0.3">
      <c r="J25" s="29" t="s">
        <v>118</v>
      </c>
      <c r="K25" s="29"/>
      <c r="L25" s="30"/>
      <c r="M25" s="30"/>
      <c r="N25" s="64">
        <f>SUM(N19:N23)</f>
        <v>5</v>
      </c>
    </row>
  </sheetData>
  <sheetProtection algorithmName="SHA-512" hashValue="HJ1vXwSySnD+SHblAq5l8aw8/LcglKuCwWcp2+1nO8OROXeTx1Omy4CWZC0iuru9Lfoz1PpVaHmTcObh/sUJ2g==" saltValue="Xo0h+rqNCjl5e9Fzx4UkoQ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9"/>
  <sheetViews>
    <sheetView workbookViewId="0">
      <selection activeCell="D8" sqref="D8"/>
    </sheetView>
  </sheetViews>
  <sheetFormatPr defaultRowHeight="15" x14ac:dyDescent="0.25"/>
  <cols>
    <col min="4" max="4" width="43.7109375" bestFit="1" customWidth="1"/>
  </cols>
  <sheetData>
    <row r="3" spans="4:4" x14ac:dyDescent="0.25">
      <c r="D3" s="54" t="s">
        <v>162</v>
      </c>
    </row>
    <row r="4" spans="4:4" x14ac:dyDescent="0.25">
      <c r="D4" s="54" t="s">
        <v>129</v>
      </c>
    </row>
    <row r="5" spans="4:4" x14ac:dyDescent="0.25">
      <c r="D5" s="54" t="s">
        <v>83</v>
      </c>
    </row>
    <row r="6" spans="4:4" x14ac:dyDescent="0.25">
      <c r="D6" s="54" t="s">
        <v>84</v>
      </c>
    </row>
    <row r="7" spans="4:4" x14ac:dyDescent="0.25">
      <c r="D7" s="54" t="s">
        <v>85</v>
      </c>
    </row>
    <row r="8" spans="4:4" x14ac:dyDescent="0.25">
      <c r="D8" s="54" t="s">
        <v>86</v>
      </c>
    </row>
    <row r="9" spans="4:4" x14ac:dyDescent="0.25">
      <c r="D9" s="54" t="s">
        <v>130</v>
      </c>
    </row>
  </sheetData>
  <hyperlinks>
    <hyperlink ref="D5" r:id="rId1"/>
    <hyperlink ref="D6" r:id="rId2"/>
    <hyperlink ref="D7" r:id="rId3"/>
    <hyperlink ref="D8" r:id="rId4"/>
    <hyperlink ref="D4" r:id="rId5" display="Handboek functiewaardering"/>
    <hyperlink ref="D9" r:id="rId6"/>
    <hyperlink ref="D3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schrijfloon</vt:lpstr>
      <vt:lpstr>bepaling loon cao groen</vt:lpstr>
      <vt:lpstr>Normen</vt:lpstr>
      <vt:lpstr>calculatie machine tarief</vt:lpstr>
      <vt:lpstr>berekening eenheidsprijs</vt:lpstr>
      <vt:lpstr>calculatie plantprijs</vt:lpstr>
      <vt:lpstr>calculatie materiaalprijs</vt:lpstr>
      <vt:lpstr>Organisatie</vt:lpstr>
      <vt:lpstr>Hyperlinks</vt:lpstr>
      <vt:lpstr>info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Henri van Son</cp:lastModifiedBy>
  <dcterms:created xsi:type="dcterms:W3CDTF">2015-11-26T19:53:53Z</dcterms:created>
  <dcterms:modified xsi:type="dcterms:W3CDTF">2016-02-25T12:40:37Z</dcterms:modified>
</cp:coreProperties>
</file>